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7830" tabRatio="693" activeTab="0"/>
  </bookViews>
  <sheets>
    <sheet name="INSTRUCTIONS" sheetId="1" r:id="rId1"/>
    <sheet name="Pg 1 - Owner; Inc &amp; Exp" sheetId="2" r:id="rId2"/>
    <sheet name="Pg 2 - Owner; Unit mix &amp; rent" sheetId="3" r:id="rId3"/>
    <sheet name="Pg 3 - Assessor Input" sheetId="4" r:id="rId4"/>
    <sheet name="Pg 4 - Income Approach" sheetId="5" r:id="rId5"/>
    <sheet name="Pg 5 - Final -Taxes Due" sheetId="6" r:id="rId6"/>
  </sheets>
  <externalReferences>
    <externalReference r:id="rId9"/>
  </externalReferences>
  <definedNames>
    <definedName name="AllUnits">'Pg 2 - Owner; Unit mix &amp; rent'!$C$19</definedName>
    <definedName name="AUDITEXP">'Pg 1 - Owner; Inc &amp; Exp'!$F$34</definedName>
    <definedName name="CAPRATE">'Pg 3 - Assessor Input'!$E$11</definedName>
    <definedName name="EFFTAXRATE">'Pg 3 - Assessor Input'!$E$22</definedName>
    <definedName name="PCTFIFTY">'Pg 2 - Owner; Unit mix &amp; rent'!$C$36</definedName>
    <definedName name="PCTHIH">'Pg 2 - Owner; Unit mix &amp; rent'!$C$39</definedName>
    <definedName name="PCTLOH">'Pg 2 - Owner; Unit mix &amp; rent'!$C$38</definedName>
    <definedName name="PCTPBU">'Pg 2 - Owner; Unit mix &amp; rent'!$C$35</definedName>
    <definedName name="PCTSIXTY">'Pg 2 - Owner; Unit mix &amp; rent'!$C$37</definedName>
    <definedName name="_xlnm.Print_Area" localSheetId="0">'INSTRUCTIONS'!$A$1:$J$51</definedName>
    <definedName name="_xlnm.Print_Area" localSheetId="1">'Pg 1 - Owner; Inc &amp; Exp'!$A$1:$H$47</definedName>
    <definedName name="_xlnm.Print_Area" localSheetId="2">'Pg 2 - Owner; Unit mix &amp; rent'!$A$1:$K$53</definedName>
    <definedName name="_xlnm.Print_Area" localSheetId="3">'Pg 3 - Assessor Input'!$A$1:$K$30</definedName>
    <definedName name="_xlnm.Print_Area" localSheetId="4">'Pg 4 - Income Approach'!$A$1:$H$44</definedName>
    <definedName name="_xlnm.Print_Area" localSheetId="5">'Pg 5 - Final -Taxes Due'!$A$1:$G$34</definedName>
    <definedName name="PYEQRATE">'Pg 3 - Assessor Input'!$E$13</definedName>
    <definedName name="TAXRATE">'Pg 3 - Assessor Input'!$E$18</definedName>
    <definedName name="TotRev">'[1]Previous Year''s Audit'!$E$18</definedName>
    <definedName name="vacrate">'Pg 3 - Assessor Input'!$E$9</definedName>
  </definedNames>
  <calcPr fullCalcOnLoad="1"/>
</workbook>
</file>

<file path=xl/comments3.xml><?xml version="1.0" encoding="utf-8"?>
<comments xmlns="http://schemas.openxmlformats.org/spreadsheetml/2006/main">
  <authors>
    <author>nduffy</author>
  </authors>
  <commentList>
    <comment ref="C18" authorId="0">
      <text>
        <r>
          <rPr>
            <b/>
            <sz val="10"/>
            <color indexed="10"/>
            <rFont val="Tahoma"/>
            <family val="2"/>
          </rPr>
          <t>Enter Totals This Column First!</t>
        </r>
      </text>
    </comment>
    <comment ref="C48" authorId="0">
      <text>
        <r>
          <rPr>
            <sz val="10"/>
            <color indexed="10"/>
            <rFont val="Tahoma"/>
            <family val="2"/>
          </rPr>
          <t>Enter if applicable!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<sst xmlns="http://schemas.openxmlformats.org/spreadsheetml/2006/main" count="296" uniqueCount="179">
  <si>
    <t>Laundry Income</t>
  </si>
  <si>
    <t>Other Income</t>
  </si>
  <si>
    <t>Insurance Expense</t>
  </si>
  <si>
    <t>TAX YEAR:</t>
  </si>
  <si>
    <t>OWNER'S NAME:</t>
  </si>
  <si>
    <t>AUDITED FINANCIAL INFORMATION</t>
  </si>
  <si>
    <t>RENTAL OPERATIONS</t>
  </si>
  <si>
    <t>Tenant Rental Income</t>
  </si>
  <si>
    <t>Tax Year:</t>
  </si>
  <si>
    <t>UNIT MIX:</t>
  </si>
  <si>
    <t>Total</t>
  </si>
  <si>
    <t>Efficiency</t>
  </si>
  <si>
    <t>1 Bdrm.</t>
  </si>
  <si>
    <t>2 Bdrm.</t>
  </si>
  <si>
    <t>3 Bdrm.</t>
  </si>
  <si>
    <t>4 Bdrm.</t>
  </si>
  <si>
    <t>Market Rate Units</t>
  </si>
  <si>
    <t>Project-Based Units</t>
  </si>
  <si>
    <t>50% Units</t>
  </si>
  <si>
    <t>60% Units</t>
  </si>
  <si>
    <t>Low HOME Rent</t>
  </si>
  <si>
    <t>High HOME Rent</t>
  </si>
  <si>
    <t>Cooking</t>
  </si>
  <si>
    <t>Hot Water</t>
  </si>
  <si>
    <t>Lawrence, MA-NH HMFA</t>
  </si>
  <si>
    <t>Manchester, NH HMFA</t>
  </si>
  <si>
    <t>Nashua, NH HMFA</t>
  </si>
  <si>
    <t>Portsmouth-Rochester, NH HMFA</t>
  </si>
  <si>
    <t>Western Rockingham Co., NH HMFA</t>
  </si>
  <si>
    <t>Boston-Cambridge-Quincy, MA-NH HMFA</t>
  </si>
  <si>
    <t>Belknap County, NH</t>
  </si>
  <si>
    <t>Carroll County, NH</t>
  </si>
  <si>
    <t>Cheshire County, NH</t>
  </si>
  <si>
    <t>Coos County, NH</t>
  </si>
  <si>
    <t>Grafton County, NH</t>
  </si>
  <si>
    <t>Merrimack County, NH</t>
  </si>
  <si>
    <t>Sullivan County, NH</t>
  </si>
  <si>
    <t>Hillsborough Co., NH (part) HMFA</t>
  </si>
  <si>
    <t>UTILITY ALLOWANCE:</t>
  </si>
  <si>
    <t>Miscellaneous</t>
  </si>
  <si>
    <t>Electric</t>
  </si>
  <si>
    <t>Heating</t>
  </si>
  <si>
    <t>Oil</t>
  </si>
  <si>
    <t>Natural Gas</t>
  </si>
  <si>
    <t>Fuel Oil</t>
  </si>
  <si>
    <t>N/A</t>
  </si>
  <si>
    <t>Bottled Gas</t>
  </si>
  <si>
    <t>5 Bdrm.</t>
  </si>
  <si>
    <t>6 Bdrm.</t>
  </si>
  <si>
    <t>Market Capitalization Rate:</t>
  </si>
  <si>
    <t xml:space="preserve">RENTS FOR </t>
  </si>
  <si>
    <t>UNIT MIX</t>
  </si>
  <si>
    <t>NET RENTS</t>
  </si>
  <si>
    <t>Potential Annual Gross Income</t>
  </si>
  <si>
    <t>Less: Vacancy Rate</t>
  </si>
  <si>
    <t>Net Annual Operating Income</t>
  </si>
  <si>
    <t>Less: Operating Expenses:</t>
  </si>
  <si>
    <t>Market Capitalization Rate</t>
  </si>
  <si>
    <t>Equalized Tax Rate</t>
  </si>
  <si>
    <t>Effective Tax Rate:</t>
  </si>
  <si>
    <t>Overall Capitalization Rate</t>
  </si>
  <si>
    <t>Current Tax Rate:</t>
  </si>
  <si>
    <t>Previous Year's Equalization Ratio:</t>
  </si>
  <si>
    <t>Other Utility</t>
  </si>
  <si>
    <t>Operating (Utilities, rubbish removal, etc)</t>
  </si>
  <si>
    <t>Administrative (Mgmt &amp; professional fees, advertising, etc)</t>
  </si>
  <si>
    <t>Replacement Reserve (Annual Deposit)</t>
  </si>
  <si>
    <t>INCOME (Detailed back-up must be provided to assessor)</t>
  </si>
  <si>
    <t>EXPENSES (Detailed back-up must be provided to assessor)</t>
  </si>
  <si>
    <t>Other (Miscel. Expenses)</t>
  </si>
  <si>
    <t>Number of Total Units</t>
  </si>
  <si>
    <t>Number of Market Rate Units</t>
  </si>
  <si>
    <t>Number of Project-Based Units</t>
  </si>
  <si>
    <t>Number of 50% Units</t>
  </si>
  <si>
    <t>Number of 60% Units</t>
  </si>
  <si>
    <t>Market Vacancy Rate:</t>
  </si>
  <si>
    <t>Effective Gross Income</t>
  </si>
  <si>
    <t xml:space="preserve">Or, </t>
  </si>
  <si>
    <t>Interest Income - (Interest on restricted deposits ONLY)</t>
  </si>
  <si>
    <t>(Select from "drop-down")</t>
  </si>
  <si>
    <t>Type of Utility</t>
  </si>
  <si>
    <t>Source of Data:</t>
  </si>
  <si>
    <t>Unit Heating "Type "  Source:</t>
  </si>
  <si>
    <t>Data Entry Page:  Enter information in "yellow" fields only</t>
  </si>
  <si>
    <t>Determination of Taxes Due</t>
  </si>
  <si>
    <t xml:space="preserve">CERTIFICATION: </t>
  </si>
  <si>
    <t xml:space="preserve">I hereby certify under penalties of perjury that the information provided on the accompanying pages is correct, </t>
  </si>
  <si>
    <t xml:space="preserve">and accurate to the best of my belief and knowledge, and that I am authorized to submit this report on behalf </t>
  </si>
  <si>
    <t>of the property owner named herein.</t>
  </si>
  <si>
    <t>Date:</t>
  </si>
  <si>
    <t>Income Approach Calculations</t>
  </si>
  <si>
    <t>Equalized  Assessed Value</t>
  </si>
  <si>
    <t>SUM</t>
  </si>
  <si>
    <t>Estimated Real Estate Tax:</t>
  </si>
  <si>
    <t>Validate Inputs:</t>
  </si>
  <si>
    <t>1)</t>
  </si>
  <si>
    <t>2)</t>
  </si>
  <si>
    <t>-</t>
  </si>
  <si>
    <t>Income and expense detail is completed in the "yellow-colored" fields</t>
  </si>
  <si>
    <t>All income and expense information must be "numeric"</t>
  </si>
  <si>
    <t>3)</t>
  </si>
  <si>
    <t>4)</t>
  </si>
  <si>
    <t>The property-specific detail is completed in the "yellow-colored" fields</t>
  </si>
  <si>
    <t>All property-specific detail must be "numeric", NOT "text"</t>
  </si>
  <si>
    <t>5)</t>
  </si>
  <si>
    <t>The local assessor will complete "Pg 3 - Assessor Input"</t>
  </si>
  <si>
    <t>6)</t>
  </si>
  <si>
    <t>7)</t>
  </si>
  <si>
    <t>NEW HAMPSHIRE DEPARTMENT OF REVENUE ADMINISTRATION</t>
  </si>
  <si>
    <t>Low Income Housing Tax Credit Program, Annual Filing To Municipality</t>
  </si>
  <si>
    <t>NH COUNTY/METRO AREA:</t>
  </si>
  <si>
    <t>NAME OF PROPERTY/PROJECT:</t>
  </si>
  <si>
    <r>
      <t xml:space="preserve">This form/spreadsheet will be utilized by </t>
    </r>
    <r>
      <rPr>
        <u val="single"/>
        <sz val="11"/>
        <color indexed="8"/>
        <rFont val="Calibri"/>
        <family val="2"/>
      </rPr>
      <t>both</t>
    </r>
    <r>
      <rPr>
        <sz val="11"/>
        <color indexed="8"/>
        <rFont val="Calibri"/>
        <family val="2"/>
      </rPr>
      <t xml:space="preserve"> the "ownership" (of a qualifying  LIHTC property)</t>
    </r>
  </si>
  <si>
    <t xml:space="preserve"> AND the local assessor.</t>
  </si>
  <si>
    <t xml:space="preserve">This form is best utilized by downloading it from the DRA website, completing it electronically, </t>
  </si>
  <si>
    <t xml:space="preserve">The "Pg 1"  tab should be signed by the Owner (or owner's representative), </t>
  </si>
  <si>
    <t>We recommend that you complete the "Total Number of Units" information first</t>
  </si>
  <si>
    <t xml:space="preserve"> (Cells C15 : J15, and C16 : C21)</t>
  </si>
  <si>
    <t>The number of the individual units by "# of bdrm" and "% of Maximum in LURA"</t>
  </si>
  <si>
    <t xml:space="preserve"> MUST equal "Total Number of Units"</t>
  </si>
  <si>
    <t xml:space="preserve"> due, if the taxpayer has "elected" to participate in this program.</t>
  </si>
  <si>
    <t xml:space="preserve">This spreadsheet/form completes the necessary analysis, and provides a comparison </t>
  </si>
  <si>
    <t>and the total taxes due (the greater of the two solutions).</t>
  </si>
  <si>
    <t>AND providing an electronic copy to the local assessor to complete.</t>
  </si>
  <si>
    <t>The Owner (or owner's representative) will complete "Pg 1 - Owner; Inc &amp; Exp"</t>
  </si>
  <si>
    <t>"Pg 1 - Owner; Inc &amp; Exp" Tab</t>
  </si>
  <si>
    <t>The Owner (or owner's representative) will then complete "Pg 2 - Owner; Unit mix &amp; rent"</t>
  </si>
  <si>
    <t>"Pg 2 - Owner; Unit mix &amp; rent" Tab</t>
  </si>
  <si>
    <t>"Pg 3 - Assessor Input" Tab</t>
  </si>
  <si>
    <r>
      <t xml:space="preserve">"Pg 4 - Income Approach" is entirely automated, and requires </t>
    </r>
    <r>
      <rPr>
        <u val="single"/>
        <sz val="11"/>
        <color indexed="8"/>
        <rFont val="Calibri"/>
        <family val="2"/>
      </rPr>
      <t>no</t>
    </r>
    <r>
      <rPr>
        <sz val="11"/>
        <color indexed="8"/>
        <rFont val="Calibri"/>
        <family val="2"/>
      </rPr>
      <t xml:space="preserve"> input.</t>
    </r>
  </si>
  <si>
    <t>"Pg 4 - Income Approach" Tab</t>
  </si>
  <si>
    <t>"Pg 5 - Final - Taxes Due" Tab</t>
  </si>
  <si>
    <r>
      <t xml:space="preserve">"Pg 5 - Final - Taxes Due" is also fully automated, and requires </t>
    </r>
    <r>
      <rPr>
        <u val="single"/>
        <sz val="11"/>
        <color indexed="8"/>
        <rFont val="Calibri"/>
        <family val="2"/>
      </rPr>
      <t>no</t>
    </r>
    <r>
      <rPr>
        <sz val="11"/>
        <color indexed="8"/>
        <rFont val="Calibri"/>
        <family val="2"/>
      </rPr>
      <t xml:space="preserve"> input.</t>
    </r>
  </si>
  <si>
    <t>(b) The taxes in an amount equal to 10 percent of the actual rental income and other income."</t>
  </si>
  <si>
    <t>"A taxpayer making an election under this section shall be liable for taxes on the property in an amount that</t>
  </si>
  <si>
    <t>NH MUNCIPALITY</t>
  </si>
  <si>
    <t>PRINT SIGNATORY NAME &amp; TITLE</t>
  </si>
  <si>
    <t>SIGNATURE:</t>
  </si>
  <si>
    <t>Rockingham County, NH</t>
  </si>
  <si>
    <t>Strafford County, NH</t>
  </si>
  <si>
    <t>and a signed copy MUST be provided to the local assessor by April 15 of each applicable year.</t>
  </si>
  <si>
    <t>RSA 75:1-a  Annual Filing</t>
  </si>
  <si>
    <t>RSA 75:1-a provides for two different valuation methodologies to derive the taxes</t>
  </si>
  <si>
    <t>LEGEND:</t>
  </si>
  <si>
    <t>LIHTC - Low Income Housing Tax Credit</t>
  </si>
  <si>
    <t>LURA - Land Use Restriction Agreement</t>
  </si>
  <si>
    <t xml:space="preserve"> RSA 75:1-a  Annual Filing</t>
  </si>
  <si>
    <t>Maintenance (General, snow removal, grounds)</t>
  </si>
  <si>
    <t>ASSESSOR INPUT</t>
  </si>
  <si>
    <t>Capitalized Value (Per RSA 75:1-a)</t>
  </si>
  <si>
    <t>RSA 75:1-a    "10% of Actual Income"</t>
  </si>
  <si>
    <t>RSA 75:1-a    "Income Approach"</t>
  </si>
  <si>
    <t>RSA 75:1-a,V</t>
  </si>
  <si>
    <t>Final Estimated Property Tax Due:</t>
  </si>
  <si>
    <t>TOTAL EXPENSES:</t>
  </si>
  <si>
    <t>TOTAL INCOME:</t>
  </si>
  <si>
    <t>RSA 75:1-a,V Property Value:</t>
  </si>
  <si>
    <t>Input 'yes' or 'no' in Cell Below</t>
  </si>
  <si>
    <t>Is This an 'Update' Year?:</t>
  </si>
  <si>
    <r>
      <t xml:space="preserve">Equalization Ratio    </t>
    </r>
    <r>
      <rPr>
        <sz val="11"/>
        <color indexed="18"/>
        <rFont val="Calibri"/>
        <family val="0"/>
      </rPr>
      <t xml:space="preserve"> (If 'Update', automatically defaults to 100%)</t>
    </r>
  </si>
  <si>
    <r>
      <t xml:space="preserve">Tax Rate     </t>
    </r>
    <r>
      <rPr>
        <sz val="11"/>
        <color indexed="18"/>
        <rFont val="Calibri"/>
        <family val="0"/>
      </rPr>
      <t>(If 'Update', automatically defaults to Projected Tax Rate)</t>
    </r>
  </si>
  <si>
    <r>
      <t xml:space="preserve">Estimated Real Estate Tax     </t>
    </r>
    <r>
      <rPr>
        <sz val="11"/>
        <color indexed="18"/>
        <rFont val="Calibri"/>
        <family val="0"/>
      </rPr>
      <t>(Relies on Cells E39 and E40)</t>
    </r>
  </si>
  <si>
    <t>Estimated Tax Rate (If Available):</t>
  </si>
  <si>
    <t>no</t>
  </si>
  <si>
    <t>MAXIMUM RENTS: (Enter the maximum rent in each cell as publiched by the NHHFA, and MUST cite '% Of Maximum' as as defined in LURA)</t>
  </si>
  <si>
    <t>% of Maximum In LURA</t>
  </si>
  <si>
    <t>Must Indicate % Below</t>
  </si>
  <si>
    <r>
      <t xml:space="preserve">is the </t>
    </r>
    <r>
      <rPr>
        <b/>
        <u val="single"/>
        <sz val="10"/>
        <color indexed="10"/>
        <rFont val="Calibri"/>
        <family val="0"/>
      </rPr>
      <t>greater</t>
    </r>
    <r>
      <rPr>
        <b/>
        <sz val="10"/>
        <color indexed="10"/>
        <rFont val="Calibri"/>
        <family val="0"/>
      </rPr>
      <t xml:space="preserve"> of:</t>
    </r>
  </si>
  <si>
    <t>(a) The taxes determined using the income Approach under this section; or</t>
  </si>
  <si>
    <t>Market Rate Information below is ONLY Required if Project has Non-restricted Units</t>
  </si>
  <si>
    <t>If Project has NO Units at Market rental rates, Market rent data is NOT required</t>
  </si>
  <si>
    <t>Form PA-67</t>
  </si>
  <si>
    <t>Vers. 1.1</t>
  </si>
  <si>
    <r>
      <t xml:space="preserve">The "% of Maximum in LURA" can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be greater than 100%</t>
    </r>
  </si>
  <si>
    <r>
      <t xml:space="preserve"> in LURA" field(s) in Cells C35 - C39.  The "% of Maximum in LURA" cell(s) can </t>
    </r>
    <r>
      <rPr>
        <u val="single"/>
        <sz val="11"/>
        <color indexed="8"/>
        <rFont val="Calibri"/>
        <family val="0"/>
      </rPr>
      <t>NOT</t>
    </r>
  </si>
  <si>
    <t xml:space="preserve">be blank because, If the "% of Maximum in LURA" cell(s) is left blank, the </t>
  </si>
  <si>
    <t>"Pg 4 - Income Approach" will NOT reflect the restricted/LURA rental income.</t>
  </si>
  <si>
    <t>Where applicable (if maximum rents have been identified), complete the "% of Maximum</t>
  </si>
  <si>
    <t>If no 'Estimated Tax Rate' is available, repeat 'Current Tax Rate'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</si>
</sst>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%"/>
    <numFmt numFmtId="166" formatCode="&quot;$&quot;#,##0.00"/>
    <numFmt numFmtId="167" formatCode="0.000%"/>
    <numFmt numFmtId="168" formatCode="&quot;$&quot;#,##0.0_);\(&quot;$&quot;#,##0.0\)"/>
    <numFmt numFmtId="169" formatCode="&quot;$&quot;#,##0"/>
    <numFmt numFmtId="170" formatCode="mm/dd/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yyyy"/>
  </numFmts>
  <fonts count="56"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20"/>
      <color indexed="62"/>
      <name val="Calibri"/>
      <family val="2"/>
    </font>
    <font>
      <b/>
      <sz val="14"/>
      <color indexed="6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5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u val="single"/>
      <sz val="14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name val="Calibri"/>
      <family val="0"/>
    </font>
    <font>
      <b/>
      <sz val="9"/>
      <name val="Calibri"/>
      <family val="0"/>
    </font>
    <font>
      <sz val="9"/>
      <color indexed="10"/>
      <name val="Calibri"/>
      <family val="0"/>
    </font>
    <font>
      <b/>
      <sz val="14"/>
      <color indexed="10"/>
      <name val="Calibri"/>
      <family val="0"/>
    </font>
    <font>
      <b/>
      <sz val="11"/>
      <color indexed="10"/>
      <name val="Calibri"/>
      <family val="0"/>
    </font>
    <font>
      <sz val="14"/>
      <name val="Calibri"/>
      <family val="0"/>
    </font>
    <font>
      <sz val="8"/>
      <name val="Calibri"/>
      <family val="0"/>
    </font>
    <font>
      <sz val="14"/>
      <color indexed="62"/>
      <name val="Calibri"/>
      <family val="0"/>
    </font>
    <font>
      <b/>
      <sz val="12"/>
      <color indexed="10"/>
      <name val="Calibri"/>
      <family val="0"/>
    </font>
    <font>
      <u val="single"/>
      <sz val="11"/>
      <color indexed="8"/>
      <name val="Calibri"/>
      <family val="2"/>
    </font>
    <font>
      <b/>
      <sz val="11"/>
      <color indexed="62"/>
      <name val="Calibri"/>
      <family val="2"/>
    </font>
    <font>
      <sz val="8"/>
      <name val="Tahoma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indexed="1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u val="single"/>
      <sz val="10"/>
      <color indexed="10"/>
      <name val="Calibri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/>
    </border>
    <border>
      <left style="thin"/>
      <right style="double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 style="thin">
        <color indexed="23"/>
      </right>
      <top style="thin"/>
      <bottom style="double"/>
    </border>
    <border>
      <left style="thin"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 style="thin">
        <color indexed="23"/>
      </left>
      <right style="thin">
        <color indexed="23"/>
      </right>
      <top style="thin"/>
      <bottom style="double"/>
    </border>
    <border>
      <left style="thin"/>
      <right style="double"/>
      <top/>
      <bottom style="thin">
        <color indexed="2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>
        <color indexed="23"/>
      </left>
      <right style="thin"/>
      <top style="thin"/>
      <bottom style="double"/>
    </border>
    <border>
      <left style="thin">
        <color indexed="23"/>
      </left>
      <right style="thin"/>
      <top/>
      <bottom style="thin">
        <color indexed="23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double"/>
      <top style="thin">
        <color indexed="23"/>
      </top>
      <bottom>
        <color indexed="63"/>
      </bottom>
    </border>
    <border>
      <left style="thin"/>
      <right/>
      <top style="thin"/>
      <bottom style="thin">
        <color indexed="30"/>
      </bottom>
    </border>
    <border>
      <left/>
      <right style="thin">
        <color indexed="30"/>
      </right>
      <top style="thin"/>
      <bottom style="thin">
        <color indexed="30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>
        <color indexed="23"/>
      </bottom>
    </border>
    <border>
      <left/>
      <right style="thin">
        <color indexed="23"/>
      </right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>
        <color indexed="62"/>
      </right>
      <top style="medium">
        <color indexed="62"/>
      </top>
      <bottom style="medium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4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7" borderId="1" applyNumberFormat="0" applyAlignment="0" applyProtection="0"/>
    <xf numFmtId="0" fontId="26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5" fontId="10" fillId="22" borderId="10" xfId="52" applyNumberFormat="1" applyFont="1" applyFill="1" applyBorder="1" applyAlignment="1" applyProtection="1">
      <alignment horizontal="center"/>
      <protection locked="0"/>
    </xf>
    <xf numFmtId="5" fontId="10" fillId="22" borderId="1" xfId="52" applyNumberFormat="1" applyFont="1" applyFill="1" applyBorder="1" applyAlignment="1" applyProtection="1">
      <alignment horizontal="center"/>
      <protection locked="0"/>
    </xf>
    <xf numFmtId="5" fontId="10" fillId="22" borderId="11" xfId="52" applyNumberFormat="1" applyFont="1" applyFill="1" applyBorder="1" applyAlignment="1" applyProtection="1">
      <alignment horizontal="center"/>
      <protection locked="0"/>
    </xf>
    <xf numFmtId="5" fontId="10" fillId="22" borderId="12" xfId="52" applyNumberFormat="1" applyFont="1" applyFill="1" applyBorder="1" applyAlignment="1" applyProtection="1">
      <alignment horizontal="center"/>
      <protection locked="0"/>
    </xf>
    <xf numFmtId="9" fontId="11" fillId="22" borderId="13" xfId="57" applyFont="1" applyFill="1" applyBorder="1" applyAlignment="1" applyProtection="1">
      <alignment horizontal="center"/>
      <protection locked="0"/>
    </xf>
    <xf numFmtId="5" fontId="10" fillId="22" borderId="14" xfId="52" applyNumberFormat="1" applyFont="1" applyFill="1" applyBorder="1" applyAlignment="1" applyProtection="1">
      <alignment horizontal="center"/>
      <protection locked="0"/>
    </xf>
    <xf numFmtId="5" fontId="10" fillId="22" borderId="15" xfId="52" applyNumberFormat="1" applyFont="1" applyFill="1" applyBorder="1" applyAlignment="1" applyProtection="1">
      <alignment horizontal="center"/>
      <protection locked="0"/>
    </xf>
    <xf numFmtId="5" fontId="10" fillId="22" borderId="16" xfId="52" applyNumberFormat="1" applyFont="1" applyFill="1" applyBorder="1" applyAlignment="1" applyProtection="1">
      <alignment horizontal="center"/>
      <protection locked="0"/>
    </xf>
    <xf numFmtId="10" fontId="0" fillId="22" borderId="17" xfId="57" applyNumberFormat="1" applyFont="1" applyFill="1" applyBorder="1" applyAlignment="1" applyProtection="1">
      <alignment horizontal="center"/>
      <protection locked="0"/>
    </xf>
    <xf numFmtId="166" fontId="0" fillId="22" borderId="17" xfId="42" applyNumberFormat="1" applyFont="1" applyFill="1" applyBorder="1" applyAlignment="1" applyProtection="1">
      <alignment horizontal="center"/>
      <protection locked="0"/>
    </xf>
    <xf numFmtId="5" fontId="10" fillId="22" borderId="18" xfId="52" applyNumberFormat="1" applyFont="1" applyFill="1" applyBorder="1" applyAlignment="1" applyProtection="1">
      <alignment horizontal="center"/>
      <protection locked="0"/>
    </xf>
    <xf numFmtId="169" fontId="11" fillId="22" borderId="19" xfId="0" applyNumberFormat="1" applyFont="1" applyFill="1" applyBorder="1" applyAlignment="1" applyProtection="1">
      <alignment/>
      <protection locked="0"/>
    </xf>
    <xf numFmtId="169" fontId="11" fillId="22" borderId="19" xfId="52" applyNumberFormat="1" applyFont="1" applyFill="1" applyBorder="1" applyAlignment="1" applyProtection="1">
      <alignment/>
      <protection locked="0"/>
    </xf>
    <xf numFmtId="1" fontId="10" fillId="22" borderId="20" xfId="52" applyNumberFormat="1" applyFont="1" applyFill="1" applyBorder="1" applyAlignment="1" applyProtection="1">
      <alignment horizontal="center"/>
      <protection locked="0"/>
    </xf>
    <xf numFmtId="1" fontId="10" fillId="22" borderId="21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9" fillId="0" borderId="0" xfId="0" applyFont="1" applyAlignment="1" applyProtection="1">
      <alignment horizontal="right"/>
      <protection hidden="1"/>
    </xf>
    <xf numFmtId="3" fontId="34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" fillId="0" borderId="0" xfId="48" applyFont="1" applyFill="1" applyBorder="1" applyAlignment="1" applyProtection="1">
      <alignment horizontal="center"/>
      <protection hidden="1"/>
    </xf>
    <xf numFmtId="169" fontId="11" fillId="0" borderId="22" xfId="0" applyNumberFormat="1" applyFont="1" applyBorder="1" applyAlignment="1" applyProtection="1">
      <alignment/>
      <protection hidden="1"/>
    </xf>
    <xf numFmtId="169" fontId="11" fillId="0" borderId="0" xfId="0" applyNumberFormat="1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" fillId="0" borderId="0" xfId="48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37" fontId="17" fillId="0" borderId="0" xfId="0" applyNumberFormat="1" applyFont="1" applyFill="1" applyBorder="1" applyAlignment="1" applyProtection="1">
      <alignment/>
      <protection hidden="1"/>
    </xf>
    <xf numFmtId="0" fontId="18" fillId="0" borderId="23" xfId="0" applyFont="1" applyFill="1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8" fillId="0" borderId="23" xfId="0" applyFont="1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5" fontId="0" fillId="0" borderId="27" xfId="0" applyNumberFormat="1" applyFill="1" applyBorder="1" applyAlignment="1" applyProtection="1">
      <alignment/>
      <protection hidden="1"/>
    </xf>
    <xf numFmtId="37" fontId="6" fillId="0" borderId="0" xfId="0" applyNumberFormat="1" applyFont="1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6" fillId="0" borderId="28" xfId="0" applyFont="1" applyFill="1" applyBorder="1" applyAlignment="1" applyProtection="1">
      <alignment/>
      <protection hidden="1"/>
    </xf>
    <xf numFmtId="5" fontId="34" fillId="0" borderId="29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5" fontId="34" fillId="0" borderId="29" xfId="0" applyNumberFormat="1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5" fontId="0" fillId="0" borderId="0" xfId="0" applyNumberFormat="1" applyFill="1" applyBorder="1" applyAlignment="1" applyProtection="1">
      <alignment/>
      <protection hidden="1"/>
    </xf>
    <xf numFmtId="5" fontId="0" fillId="0" borderId="0" xfId="0" applyNumberFormat="1" applyBorder="1" applyAlignment="1" applyProtection="1">
      <alignment/>
      <protection hidden="1"/>
    </xf>
    <xf numFmtId="37" fontId="0" fillId="0" borderId="0" xfId="0" applyNumberFormat="1" applyFill="1" applyBorder="1" applyAlignment="1" applyProtection="1">
      <alignment/>
      <protection hidden="1"/>
    </xf>
    <xf numFmtId="37" fontId="0" fillId="0" borderId="0" xfId="0" applyNumberFormat="1" applyBorder="1" applyAlignment="1" applyProtection="1">
      <alignment/>
      <protection hidden="1"/>
    </xf>
    <xf numFmtId="0" fontId="9" fillId="0" borderId="31" xfId="0" applyFont="1" applyBorder="1" applyAlignment="1" applyProtection="1">
      <alignment/>
      <protection hidden="1"/>
    </xf>
    <xf numFmtId="0" fontId="19" fillId="0" borderId="32" xfId="0" applyFont="1" applyBorder="1" applyAlignment="1" applyProtection="1">
      <alignment/>
      <protection hidden="1"/>
    </xf>
    <xf numFmtId="0" fontId="34" fillId="0" borderId="0" xfId="0" applyFont="1" applyAlignment="1" applyProtection="1">
      <alignment horizontal="left"/>
      <protection hidden="1"/>
    </xf>
    <xf numFmtId="166" fontId="0" fillId="0" borderId="0" xfId="42" applyNumberFormat="1" applyFont="1" applyFill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1" fontId="10" fillId="4" borderId="18" xfId="52" applyNumberFormat="1" applyFont="1" applyFill="1" applyBorder="1" applyAlignment="1" applyProtection="1">
      <alignment horizontal="center"/>
      <protection locked="0"/>
    </xf>
    <xf numFmtId="1" fontId="10" fillId="4" borderId="33" xfId="52" applyNumberFormat="1" applyFont="1" applyFill="1" applyBorder="1" applyAlignment="1" applyProtection="1">
      <alignment horizontal="center"/>
      <protection locked="0"/>
    </xf>
    <xf numFmtId="1" fontId="10" fillId="24" borderId="34" xfId="52" applyNumberFormat="1" applyFont="1" applyFill="1" applyBorder="1" applyAlignment="1" applyProtection="1">
      <alignment horizontal="center"/>
      <protection locked="0"/>
    </xf>
    <xf numFmtId="1" fontId="10" fillId="24" borderId="13" xfId="52" applyNumberFormat="1" applyFont="1" applyFill="1" applyBorder="1" applyAlignment="1" applyProtection="1">
      <alignment horizontal="center"/>
      <protection locked="0"/>
    </xf>
    <xf numFmtId="0" fontId="13" fillId="0" borderId="0" xfId="48" applyFont="1" applyBorder="1" applyAlignment="1" applyProtection="1">
      <alignment horizontal="center"/>
      <protection hidden="1"/>
    </xf>
    <xf numFmtId="0" fontId="13" fillId="0" borderId="0" xfId="48" applyFont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30" fillId="0" borderId="0" xfId="0" applyFont="1" applyFill="1" applyBorder="1" applyAlignment="1" applyProtection="1">
      <alignment/>
      <protection hidden="1"/>
    </xf>
    <xf numFmtId="37" fontId="11" fillId="0" borderId="0" xfId="52" applyNumberFormat="1" applyFont="1" applyFill="1" applyBorder="1" applyAlignment="1" applyProtection="1">
      <alignment/>
      <protection hidden="1"/>
    </xf>
    <xf numFmtId="37" fontId="10" fillId="0" borderId="0" xfId="40" applyNumberFormat="1" applyFont="1" applyFill="1" applyBorder="1" applyAlignment="1" applyProtection="1">
      <alignment/>
      <protection hidden="1"/>
    </xf>
    <xf numFmtId="37" fontId="27" fillId="0" borderId="0" xfId="0" applyNumberFormat="1" applyFont="1" applyFill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69" fontId="11" fillId="0" borderId="0" xfId="52" applyNumberFormat="1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37" fontId="11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37" xfId="0" applyFont="1" applyBorder="1" applyAlignment="1" applyProtection="1">
      <alignment/>
      <protection hidden="1"/>
    </xf>
    <xf numFmtId="0" fontId="11" fillId="0" borderId="38" xfId="0" applyFont="1" applyBorder="1" applyAlignment="1" applyProtection="1">
      <alignment/>
      <protection hidden="1"/>
    </xf>
    <xf numFmtId="0" fontId="11" fillId="0" borderId="38" xfId="0" applyFont="1" applyFill="1" applyBorder="1" applyAlignment="1" applyProtection="1">
      <alignment/>
      <protection hidden="1"/>
    </xf>
    <xf numFmtId="0" fontId="11" fillId="0" borderId="39" xfId="0" applyFont="1" applyFill="1" applyBorder="1" applyAlignment="1" applyProtection="1">
      <alignment/>
      <protection hidden="1"/>
    </xf>
    <xf numFmtId="0" fontId="11" fillId="22" borderId="13" xfId="52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37" fillId="0" borderId="30" xfId="52" applyFont="1" applyFill="1" applyBorder="1" applyAlignment="1" applyProtection="1">
      <alignment horizontal="left"/>
      <protection hidden="1"/>
    </xf>
    <xf numFmtId="0" fontId="7" fillId="0" borderId="0" xfId="52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5" borderId="19" xfId="0" applyFill="1" applyBorder="1" applyAlignment="1" applyProtection="1">
      <alignment/>
      <protection hidden="1"/>
    </xf>
    <xf numFmtId="37" fontId="0" fillId="0" borderId="40" xfId="0" applyNumberFormat="1" applyBorder="1" applyAlignment="1" applyProtection="1">
      <alignment horizontal="center"/>
      <protection hidden="1"/>
    </xf>
    <xf numFmtId="37" fontId="0" fillId="0" borderId="19" xfId="0" applyNumberFormat="1" applyBorder="1" applyAlignment="1" applyProtection="1">
      <alignment horizontal="center"/>
      <protection hidden="1"/>
    </xf>
    <xf numFmtId="37" fontId="0" fillId="0" borderId="41" xfId="0" applyNumberForma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9" fontId="27" fillId="0" borderId="0" xfId="0" applyNumberFormat="1" applyFont="1" applyAlignment="1" applyProtection="1">
      <alignment/>
      <protection hidden="1"/>
    </xf>
    <xf numFmtId="0" fontId="34" fillId="20" borderId="2" xfId="41" applyFont="1" applyFill="1" applyAlignment="1" applyProtection="1">
      <alignment/>
      <protection hidden="1"/>
    </xf>
    <xf numFmtId="0" fontId="34" fillId="20" borderId="2" xfId="41" applyFont="1" applyFill="1" applyAlignment="1" applyProtection="1">
      <alignment horizontal="center"/>
      <protection hidden="1"/>
    </xf>
    <xf numFmtId="0" fontId="5" fillId="0" borderId="0" xfId="4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43" xfId="0" applyBorder="1" applyAlignment="1" applyProtection="1">
      <alignment horizontal="center"/>
      <protection hidden="1"/>
    </xf>
    <xf numFmtId="0" fontId="11" fillId="0" borderId="44" xfId="52" applyFont="1" applyFill="1" applyBorder="1" applyAlignment="1" applyProtection="1">
      <alignment horizontal="center"/>
      <protection hidden="1"/>
    </xf>
    <xf numFmtId="37" fontId="10" fillId="0" borderId="18" xfId="52" applyNumberFormat="1" applyFont="1" applyFill="1" applyBorder="1" applyAlignment="1" applyProtection="1">
      <alignment horizontal="center"/>
      <protection hidden="1"/>
    </xf>
    <xf numFmtId="37" fontId="10" fillId="0" borderId="33" xfId="52" applyNumberFormat="1" applyFont="1" applyFill="1" applyBorder="1" applyAlignment="1" applyProtection="1">
      <alignment horizontal="center"/>
      <protection hidden="1"/>
    </xf>
    <xf numFmtId="37" fontId="10" fillId="0" borderId="45" xfId="52" applyNumberFormat="1" applyFont="1" applyFill="1" applyBorder="1" applyAlignment="1" applyProtection="1">
      <alignment horizontal="center"/>
      <protection hidden="1"/>
    </xf>
    <xf numFmtId="5" fontId="10" fillId="0" borderId="20" xfId="52" applyNumberFormat="1" applyFont="1" applyFill="1" applyBorder="1" applyAlignment="1" applyProtection="1">
      <alignment horizontal="center"/>
      <protection hidden="1"/>
    </xf>
    <xf numFmtId="5" fontId="10" fillId="0" borderId="21" xfId="52" applyNumberFormat="1" applyFont="1" applyFill="1" applyBorder="1" applyAlignment="1" applyProtection="1">
      <alignment horizontal="center"/>
      <protection hidden="1"/>
    </xf>
    <xf numFmtId="5" fontId="10" fillId="0" borderId="46" xfId="52" applyNumberFormat="1" applyFont="1" applyFill="1" applyBorder="1" applyAlignment="1" applyProtection="1">
      <alignment horizontal="center"/>
      <protection hidden="1"/>
    </xf>
    <xf numFmtId="0" fontId="27" fillId="0" borderId="0" xfId="0" applyFont="1" applyAlignment="1" applyProtection="1">
      <alignment/>
      <protection hidden="1"/>
    </xf>
    <xf numFmtId="9" fontId="11" fillId="0" borderId="0" xfId="57" applyFont="1" applyFill="1" applyBorder="1" applyAlignment="1" applyProtection="1">
      <alignment horizontal="center"/>
      <protection hidden="1"/>
    </xf>
    <xf numFmtId="37" fontId="10" fillId="0" borderId="0" xfId="52" applyNumberFormat="1" applyFont="1" applyFill="1" applyBorder="1" applyAlignment="1" applyProtection="1">
      <alignment horizontal="center"/>
      <protection hidden="1"/>
    </xf>
    <xf numFmtId="9" fontId="10" fillId="0" borderId="0" xfId="57" applyFont="1" applyFill="1" applyBorder="1" applyAlignment="1" applyProtection="1">
      <alignment horizontal="center"/>
      <protection hidden="1"/>
    </xf>
    <xf numFmtId="37" fontId="0" fillId="0" borderId="47" xfId="0" applyNumberFormat="1" applyBorder="1" applyAlignment="1" applyProtection="1">
      <alignment horizontal="center"/>
      <protection hidden="1"/>
    </xf>
    <xf numFmtId="37" fontId="0" fillId="0" borderId="39" xfId="0" applyNumberFormat="1" applyBorder="1" applyAlignment="1" applyProtection="1">
      <alignment horizontal="center"/>
      <protection hidden="1"/>
    </xf>
    <xf numFmtId="37" fontId="0" fillId="0" borderId="48" xfId="0" applyNumberFormat="1" applyBorder="1" applyAlignment="1" applyProtection="1">
      <alignment horizontal="center"/>
      <protection hidden="1"/>
    </xf>
    <xf numFmtId="0" fontId="36" fillId="0" borderId="44" xfId="52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1" fillId="0" borderId="34" xfId="52" applyFont="1" applyFill="1" applyBorder="1" applyAlignment="1" applyProtection="1">
      <alignment horizontal="center"/>
      <protection hidden="1"/>
    </xf>
    <xf numFmtId="0" fontId="11" fillId="0" borderId="13" xfId="52" applyFont="1" applyFill="1" applyBorder="1" applyAlignment="1" applyProtection="1">
      <alignment horizontal="center"/>
      <protection hidden="1"/>
    </xf>
    <xf numFmtId="0" fontId="11" fillId="0" borderId="49" xfId="52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0" fillId="0" borderId="0" xfId="52" applyFont="1" applyFill="1" applyBorder="1" applyAlignment="1" applyProtection="1">
      <alignment horizontal="center"/>
      <protection hidden="1"/>
    </xf>
    <xf numFmtId="0" fontId="1" fillId="0" borderId="0" xfId="48" applyFont="1" applyFill="1" applyBorder="1" applyAlignment="1" applyProtection="1">
      <alignment horizontal="center"/>
      <protection hidden="1"/>
    </xf>
    <xf numFmtId="0" fontId="1" fillId="0" borderId="0" xfId="48" applyFont="1" applyFill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48" applyFont="1" applyFill="1" applyBorder="1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0" fontId="6" fillId="0" borderId="50" xfId="0" applyFont="1" applyBorder="1" applyAlignment="1" applyProtection="1">
      <alignment/>
      <protection hidden="1"/>
    </xf>
    <xf numFmtId="0" fontId="6" fillId="0" borderId="51" xfId="0" applyFont="1" applyBorder="1" applyAlignment="1" applyProtection="1">
      <alignment horizontal="center"/>
      <protection hidden="1"/>
    </xf>
    <xf numFmtId="37" fontId="0" fillId="0" borderId="52" xfId="0" applyNumberFormat="1" applyBorder="1" applyAlignment="1" applyProtection="1">
      <alignment horizontal="center"/>
      <protection hidden="1"/>
    </xf>
    <xf numFmtId="0" fontId="6" fillId="0" borderId="42" xfId="0" applyFont="1" applyBorder="1" applyAlignment="1" applyProtection="1">
      <alignment/>
      <protection hidden="1"/>
    </xf>
    <xf numFmtId="0" fontId="10" fillId="0" borderId="53" xfId="52" applyFont="1" applyFill="1" applyBorder="1" applyAlignment="1" applyProtection="1">
      <alignment horizontal="center"/>
      <protection hidden="1"/>
    </xf>
    <xf numFmtId="37" fontId="6" fillId="0" borderId="40" xfId="0" applyNumberFormat="1" applyFont="1" applyBorder="1" applyAlignment="1" applyProtection="1">
      <alignment horizontal="center"/>
      <protection hidden="1"/>
    </xf>
    <xf numFmtId="37" fontId="6" fillId="0" borderId="19" xfId="0" applyNumberFormat="1" applyFont="1" applyBorder="1" applyAlignment="1" applyProtection="1">
      <alignment horizontal="center"/>
      <protection hidden="1"/>
    </xf>
    <xf numFmtId="37" fontId="6" fillId="0" borderId="41" xfId="0" applyNumberFormat="1" applyFont="1" applyBorder="1" applyAlignment="1" applyProtection="1">
      <alignment horizontal="center"/>
      <protection hidden="1"/>
    </xf>
    <xf numFmtId="37" fontId="10" fillId="0" borderId="20" xfId="52" applyNumberFormat="1" applyFont="1" applyFill="1" applyBorder="1" applyAlignment="1" applyProtection="1">
      <alignment horizontal="center"/>
      <protection hidden="1"/>
    </xf>
    <xf numFmtId="37" fontId="10" fillId="0" borderId="54" xfId="52" applyNumberFormat="1" applyFont="1" applyFill="1" applyBorder="1" applyAlignment="1" applyProtection="1">
      <alignment horizontal="center"/>
      <protection hidden="1"/>
    </xf>
    <xf numFmtId="37" fontId="10" fillId="0" borderId="55" xfId="52" applyNumberFormat="1" applyFont="1" applyFill="1" applyBorder="1" applyAlignment="1" applyProtection="1">
      <alignment horizontal="center"/>
      <protection hidden="1"/>
    </xf>
    <xf numFmtId="37" fontId="10" fillId="0" borderId="56" xfId="52" applyNumberFormat="1" applyFont="1" applyFill="1" applyBorder="1" applyAlignment="1" applyProtection="1">
      <alignment horizontal="center"/>
      <protection hidden="1"/>
    </xf>
    <xf numFmtId="5" fontId="10" fillId="0" borderId="54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5" fontId="0" fillId="0" borderId="19" xfId="0" applyNumberFormat="1" applyFill="1" applyBorder="1" applyAlignment="1" applyProtection="1">
      <alignment/>
      <protection hidden="1"/>
    </xf>
    <xf numFmtId="165" fontId="0" fillId="0" borderId="19" xfId="57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37" fontId="0" fillId="0" borderId="0" xfId="0" applyNumberFormat="1" applyFill="1" applyAlignment="1" applyProtection="1">
      <alignment/>
      <protection hidden="1"/>
    </xf>
    <xf numFmtId="164" fontId="0" fillId="0" borderId="19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/>
      <protection hidden="1"/>
    </xf>
    <xf numFmtId="164" fontId="0" fillId="0" borderId="19" xfId="0" applyNumberFormat="1" applyFill="1" applyBorder="1" applyAlignment="1" applyProtection="1">
      <alignment/>
      <protection hidden="1"/>
    </xf>
    <xf numFmtId="5" fontId="6" fillId="0" borderId="19" xfId="0" applyNumberFormat="1" applyFont="1" applyFill="1" applyBorder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7" fontId="0" fillId="0" borderId="19" xfId="0" applyNumberFormat="1" applyFill="1" applyBorder="1" applyAlignment="1" applyProtection="1">
      <alignment/>
      <protection hidden="1"/>
    </xf>
    <xf numFmtId="0" fontId="45" fillId="0" borderId="0" xfId="48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 horizontal="center"/>
    </xf>
    <xf numFmtId="0" fontId="47" fillId="0" borderId="0" xfId="48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0" xfId="52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1" fillId="0" borderId="0" xfId="0" applyFont="1" applyBorder="1" applyAlignment="1" applyProtection="1">
      <alignment/>
      <protection/>
    </xf>
    <xf numFmtId="0" fontId="4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9" fontId="37" fillId="0" borderId="0" xfId="52" applyNumberFormat="1" applyFont="1" applyFill="1" applyBorder="1" applyAlignment="1" applyProtection="1">
      <alignment horizontal="left"/>
      <protection hidden="1"/>
    </xf>
    <xf numFmtId="0" fontId="37" fillId="0" borderId="0" xfId="52" applyFont="1" applyFill="1" applyBorder="1" applyAlignment="1" applyProtection="1">
      <alignment horizontal="left"/>
      <protection hidden="1"/>
    </xf>
    <xf numFmtId="0" fontId="37" fillId="0" borderId="30" xfId="52" applyNumberFormat="1" applyFont="1" applyFill="1" applyBorder="1" applyAlignment="1" applyProtection="1">
      <alignment horizontal="left"/>
      <protection hidden="1"/>
    </xf>
    <xf numFmtId="170" fontId="11" fillId="22" borderId="57" xfId="0" applyNumberFormat="1" applyFont="1" applyFill="1" applyBorder="1" applyAlignment="1" applyProtection="1">
      <alignment horizontal="center"/>
      <protection locked="0"/>
    </xf>
    <xf numFmtId="0" fontId="35" fillId="22" borderId="58" xfId="0" applyFont="1" applyFill="1" applyBorder="1" applyAlignment="1" applyProtection="1">
      <alignment horizontal="left"/>
      <protection hidden="1" locked="0"/>
    </xf>
    <xf numFmtId="0" fontId="9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5" fontId="33" fillId="0" borderId="0" xfId="0" applyNumberFormat="1" applyFont="1" applyBorder="1" applyAlignment="1" applyProtection="1">
      <alignment horizontal="center"/>
      <protection hidden="1"/>
    </xf>
    <xf numFmtId="0" fontId="49" fillId="0" borderId="31" xfId="0" applyFont="1" applyBorder="1" applyAlignment="1" applyProtection="1">
      <alignment/>
      <protection hidden="1"/>
    </xf>
    <xf numFmtId="0" fontId="50" fillId="0" borderId="32" xfId="0" applyFont="1" applyBorder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6" fillId="22" borderId="17" xfId="57" applyNumberFormat="1" applyFont="1" applyFill="1" applyBorder="1" applyAlignment="1" applyProtection="1">
      <alignment horizontal="center"/>
      <protection locked="0"/>
    </xf>
    <xf numFmtId="5" fontId="0" fillId="0" borderId="0" xfId="0" applyNumberFormat="1" applyAlignment="1" applyProtection="1">
      <alignment/>
      <protection hidden="1"/>
    </xf>
    <xf numFmtId="0" fontId="6" fillId="0" borderId="43" xfId="0" applyFont="1" applyBorder="1" applyAlignment="1" applyProtection="1">
      <alignment horizontal="center"/>
      <protection hidden="1"/>
    </xf>
    <xf numFmtId="0" fontId="34" fillId="0" borderId="34" xfId="52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 applyProtection="1">
      <alignment/>
      <protection hidden="1"/>
    </xf>
    <xf numFmtId="37" fontId="46" fillId="0" borderId="0" xfId="0" applyNumberFormat="1" applyFont="1" applyFill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37" fontId="46" fillId="0" borderId="0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35" fillId="22" borderId="58" xfId="0" applyFont="1" applyFill="1" applyBorder="1" applyAlignment="1" applyProtection="1">
      <alignment horizontal="left"/>
      <protection hidden="1" locked="0"/>
    </xf>
    <xf numFmtId="0" fontId="10" fillId="0" borderId="0" xfId="0" applyFont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13" fillId="0" borderId="0" xfId="48" applyFont="1" applyBorder="1" applyAlignment="1" applyProtection="1">
      <alignment horizontal="center"/>
      <protection/>
    </xf>
    <xf numFmtId="0" fontId="45" fillId="0" borderId="0" xfId="48" applyFont="1" applyFill="1" applyBorder="1" applyAlignment="1" applyProtection="1">
      <alignment horizontal="center"/>
      <protection/>
    </xf>
    <xf numFmtId="0" fontId="47" fillId="0" borderId="0" xfId="48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22" borderId="57" xfId="0" applyFont="1" applyFill="1" applyBorder="1" applyAlignment="1" applyProtection="1">
      <alignment horizontal="left"/>
      <protection locked="0"/>
    </xf>
    <xf numFmtId="0" fontId="22" fillId="0" borderId="0" xfId="48" applyFont="1" applyFill="1" applyBorder="1" applyAlignment="1" applyProtection="1">
      <alignment horizontal="center"/>
      <protection/>
    </xf>
    <xf numFmtId="0" fontId="22" fillId="0" borderId="0" xfId="48" applyFont="1" applyFill="1" applyBorder="1" applyAlignment="1" applyProtection="1">
      <alignment horizontal="center"/>
      <protection/>
    </xf>
    <xf numFmtId="0" fontId="13" fillId="0" borderId="0" xfId="48" applyFont="1" applyBorder="1" applyAlignment="1" applyProtection="1">
      <alignment horizontal="center"/>
      <protection hidden="1"/>
    </xf>
    <xf numFmtId="49" fontId="35" fillId="22" borderId="59" xfId="0" applyNumberFormat="1" applyFont="1" applyFill="1" applyBorder="1" applyAlignment="1" applyProtection="1">
      <alignment horizontal="left"/>
      <protection locked="0"/>
    </xf>
    <xf numFmtId="49" fontId="35" fillId="22" borderId="30" xfId="0" applyNumberFormat="1" applyFont="1" applyFill="1" applyBorder="1" applyAlignment="1" applyProtection="1">
      <alignment horizontal="left"/>
      <protection locked="0"/>
    </xf>
    <xf numFmtId="49" fontId="37" fillId="0" borderId="30" xfId="52" applyNumberFormat="1" applyFont="1" applyFill="1" applyBorder="1" applyAlignment="1" applyProtection="1">
      <alignment horizontal="left"/>
      <protection hidden="1"/>
    </xf>
    <xf numFmtId="0" fontId="37" fillId="0" borderId="30" xfId="52" applyFont="1" applyFill="1" applyBorder="1" applyAlignment="1" applyProtection="1">
      <alignment horizontal="left"/>
      <protection hidden="1"/>
    </xf>
    <xf numFmtId="0" fontId="11" fillId="22" borderId="60" xfId="52" applyFont="1" applyFill="1" applyBorder="1" applyAlignment="1" applyProtection="1">
      <alignment horizontal="left"/>
      <protection locked="0"/>
    </xf>
    <xf numFmtId="0" fontId="11" fillId="22" borderId="61" xfId="52" applyFont="1" applyFill="1" applyBorder="1" applyAlignment="1" applyProtection="1">
      <alignment horizontal="left"/>
      <protection locked="0"/>
    </xf>
    <xf numFmtId="0" fontId="11" fillId="22" borderId="62" xfId="52" applyFont="1" applyFill="1" applyBorder="1" applyAlignment="1" applyProtection="1">
      <alignment horizontal="left"/>
      <protection locked="0"/>
    </xf>
    <xf numFmtId="9" fontId="11" fillId="22" borderId="60" xfId="57" applyFont="1" applyFill="1" applyBorder="1" applyAlignment="1" applyProtection="1">
      <alignment horizontal="left"/>
      <protection locked="0"/>
    </xf>
    <xf numFmtId="9" fontId="11" fillId="22" borderId="61" xfId="57" applyFont="1" applyFill="1" applyBorder="1" applyAlignment="1" applyProtection="1">
      <alignment horizontal="left"/>
      <protection locked="0"/>
    </xf>
    <xf numFmtId="9" fontId="11" fillId="22" borderId="62" xfId="57" applyFont="1" applyFill="1" applyBorder="1" applyAlignment="1" applyProtection="1">
      <alignment horizontal="left"/>
      <protection locked="0"/>
    </xf>
    <xf numFmtId="0" fontId="37" fillId="0" borderId="30" xfId="52" applyNumberFormat="1" applyFont="1" applyFill="1" applyBorder="1" applyAlignment="1" applyProtection="1">
      <alignment horizontal="left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1" fillId="0" borderId="0" xfId="48" applyFont="1" applyFill="1" applyBorder="1" applyAlignment="1" applyProtection="1">
      <alignment horizontal="center"/>
      <protection hidden="1"/>
    </xf>
    <xf numFmtId="0" fontId="1" fillId="0" borderId="0" xfId="48" applyFont="1" applyFill="1" applyBorder="1" applyAlignment="1" applyProtection="1">
      <alignment horizontal="center"/>
      <protection hidden="1"/>
    </xf>
    <xf numFmtId="5" fontId="38" fillId="0" borderId="32" xfId="0" applyNumberFormat="1" applyFont="1" applyBorder="1" applyAlignment="1" applyProtection="1">
      <alignment horizontal="center"/>
      <protection hidden="1"/>
    </xf>
    <xf numFmtId="5" fontId="38" fillId="0" borderId="63" xfId="0" applyNumberFormat="1" applyFont="1" applyBorder="1" applyAlignment="1" applyProtection="1">
      <alignment horizontal="center"/>
      <protection hidden="1"/>
    </xf>
    <xf numFmtId="5" fontId="33" fillId="0" borderId="32" xfId="0" applyNumberFormat="1" applyFont="1" applyBorder="1" applyAlignment="1" applyProtection="1">
      <alignment horizontal="center"/>
      <protection hidden="1"/>
    </xf>
    <xf numFmtId="5" fontId="33" fillId="0" borderId="63" xfId="0" applyNumberFormat="1" applyFont="1" applyBorder="1" applyAlignment="1" applyProtection="1">
      <alignment horizontal="center"/>
      <protection hidden="1"/>
    </xf>
    <xf numFmtId="0" fontId="52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133350</xdr:colOff>
      <xdr:row>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6675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PA-67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0</xdr:col>
      <xdr:colOff>409575</xdr:colOff>
      <xdr:row>0</xdr:row>
      <xdr:rowOff>190500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9525" y="2857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PA-67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409575</xdr:colOff>
      <xdr:row>1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9525" y="28575"/>
          <a:ext cx="400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PA-67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409575</xdr:colOff>
      <xdr:row>1</xdr:row>
      <xdr:rowOff>9525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9525" y="285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PA-67</a:t>
          </a:r>
        </a:p>
      </xdr:txBody>
    </xdr:sp>
    <xdr:clientData/>
  </xdr:twoCellAnchor>
  <xdr:twoCellAnchor>
    <xdr:from>
      <xdr:col>5</xdr:col>
      <xdr:colOff>428625</xdr:colOff>
      <xdr:row>46</xdr:row>
      <xdr:rowOff>9525</xdr:rowOff>
    </xdr:from>
    <xdr:to>
      <xdr:col>6</xdr:col>
      <xdr:colOff>28575</xdr:colOff>
      <xdr:row>48</xdr:row>
      <xdr:rowOff>38100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5772150" y="10953750"/>
          <a:ext cx="6381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PA-67
Page 1
Rev 10/2009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0</xdr:col>
      <xdr:colOff>409575</xdr:colOff>
      <xdr:row>0</xdr:row>
      <xdr:rowOff>200025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9525" y="285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PA-67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409575</xdr:colOff>
      <xdr:row>1</xdr:row>
      <xdr:rowOff>9525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9525" y="28575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PA-67</a:t>
          </a:r>
        </a:p>
      </xdr:txBody>
    </xdr:sp>
    <xdr:clientData/>
  </xdr:twoCellAnchor>
  <xdr:twoCellAnchor>
    <xdr:from>
      <xdr:col>9</xdr:col>
      <xdr:colOff>133350</xdr:colOff>
      <xdr:row>50</xdr:row>
      <xdr:rowOff>152400</xdr:rowOff>
    </xdr:from>
    <xdr:to>
      <xdr:col>10</xdr:col>
      <xdr:colOff>9525</xdr:colOff>
      <xdr:row>53</xdr:row>
      <xdr:rowOff>57150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9067800" y="9925050"/>
          <a:ext cx="638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PA-67
Page 2
Rev 10/2009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28</xdr:row>
      <xdr:rowOff>57150</xdr:rowOff>
    </xdr:from>
    <xdr:to>
      <xdr:col>8</xdr:col>
      <xdr:colOff>676275</xdr:colOff>
      <xdr:row>31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86400" y="5667375"/>
          <a:ext cx="638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PA-67
Page 3
Rev 10/2009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409575</xdr:colOff>
      <xdr:row>0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285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PA-67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409575</xdr:colOff>
      <xdr:row>1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28575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PA-67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41</xdr:row>
      <xdr:rowOff>104775</xdr:rowOff>
    </xdr:from>
    <xdr:to>
      <xdr:col>7</xdr:col>
      <xdr:colOff>790575</xdr:colOff>
      <xdr:row>44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62950" y="8010525"/>
          <a:ext cx="6381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PA-67
Page 4
Rev 10/2009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409575</xdr:colOff>
      <xdr:row>0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285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PA-67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409575</xdr:colOff>
      <xdr:row>1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28575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PA-67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32</xdr:row>
      <xdr:rowOff>9525</xdr:rowOff>
    </xdr:from>
    <xdr:to>
      <xdr:col>6</xdr:col>
      <xdr:colOff>57150</xdr:colOff>
      <xdr:row>34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57975" y="6315075"/>
          <a:ext cx="638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PA-67
Page 5
Rev 10/2009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409575</xdr:colOff>
      <xdr:row>0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285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PA-67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409575</xdr:colOff>
      <xdr:row>1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28575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PA-67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RE%20TAxes\NNEHIF%20Worksheet%20HB%201442%20Tax%20Estimate%20DISTRIBU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Previous Year's Audit"/>
      <sheetName val="Potential Gross Income"/>
      <sheetName val="RESULTS"/>
      <sheetName val="LOOKUPTABLE"/>
    </sheetNames>
    <sheetDataSet>
      <sheetData sheetId="1">
        <row r="18">
          <cell r="E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="90" zoomScaleNormal="90" workbookViewId="0" topLeftCell="A1">
      <selection activeCell="A4" sqref="A4:J4"/>
    </sheetView>
  </sheetViews>
  <sheetFormatPr defaultColWidth="9.140625" defaultRowHeight="15"/>
  <cols>
    <col min="1" max="1" width="4.7109375" style="159" customWidth="1"/>
    <col min="2" max="2" width="3.8515625" style="159" customWidth="1"/>
    <col min="3" max="10" width="9.7109375" style="159" customWidth="1"/>
    <col min="11" max="16384" width="9.140625" style="159" customWidth="1"/>
  </cols>
  <sheetData>
    <row r="1" spans="1:11" ht="15">
      <c r="A1" s="195" t="s">
        <v>108</v>
      </c>
      <c r="B1" s="195"/>
      <c r="C1" s="195"/>
      <c r="D1" s="195"/>
      <c r="E1" s="195"/>
      <c r="F1" s="195"/>
      <c r="G1" s="195"/>
      <c r="H1" s="195"/>
      <c r="I1" s="195"/>
      <c r="J1" s="195"/>
      <c r="K1" s="162"/>
    </row>
    <row r="2" spans="1:11" ht="15">
      <c r="A2" s="196" t="s">
        <v>109</v>
      </c>
      <c r="B2" s="196"/>
      <c r="C2" s="196"/>
      <c r="D2" s="196"/>
      <c r="E2" s="196"/>
      <c r="F2" s="196"/>
      <c r="G2" s="196"/>
      <c r="H2" s="196"/>
      <c r="I2" s="196"/>
      <c r="J2" s="196"/>
      <c r="K2" s="163"/>
    </row>
    <row r="4" spans="1:10" ht="19.5">
      <c r="A4" s="194" t="s">
        <v>141</v>
      </c>
      <c r="B4" s="194"/>
      <c r="C4" s="194"/>
      <c r="D4" s="194"/>
      <c r="E4" s="194"/>
      <c r="F4" s="194"/>
      <c r="G4" s="194"/>
      <c r="H4" s="194"/>
      <c r="I4" s="194"/>
      <c r="J4" s="194"/>
    </row>
    <row r="6" spans="1:11" ht="15">
      <c r="A6" s="186" t="s">
        <v>95</v>
      </c>
      <c r="B6" s="192" t="s">
        <v>112</v>
      </c>
      <c r="C6" s="192"/>
      <c r="D6" s="192"/>
      <c r="E6" s="192"/>
      <c r="F6" s="192"/>
      <c r="G6" s="192"/>
      <c r="H6" s="192"/>
      <c r="I6" s="192"/>
      <c r="J6" s="192"/>
      <c r="K6" s="161"/>
    </row>
    <row r="7" spans="1:11" ht="15">
      <c r="A7" s="186"/>
      <c r="B7" s="192" t="s">
        <v>113</v>
      </c>
      <c r="C7" s="192"/>
      <c r="D7" s="192"/>
      <c r="E7" s="192"/>
      <c r="F7" s="192"/>
      <c r="G7" s="192"/>
      <c r="H7" s="192"/>
      <c r="I7" s="192"/>
      <c r="J7" s="192"/>
      <c r="K7" s="161"/>
    </row>
    <row r="8" ht="15">
      <c r="A8" s="185"/>
    </row>
    <row r="9" spans="1:10" ht="15">
      <c r="A9" s="186" t="s">
        <v>96</v>
      </c>
      <c r="B9" s="192" t="s">
        <v>114</v>
      </c>
      <c r="C9" s="192"/>
      <c r="D9" s="192"/>
      <c r="E9" s="192"/>
      <c r="F9" s="192"/>
      <c r="G9" s="192"/>
      <c r="H9" s="192"/>
      <c r="I9" s="192"/>
      <c r="J9" s="192"/>
    </row>
    <row r="10" spans="1:10" ht="15">
      <c r="A10" s="186"/>
      <c r="B10" s="192" t="s">
        <v>123</v>
      </c>
      <c r="C10" s="192"/>
      <c r="D10" s="192"/>
      <c r="E10" s="192"/>
      <c r="F10" s="192"/>
      <c r="G10" s="192"/>
      <c r="H10" s="192"/>
      <c r="I10" s="192"/>
      <c r="J10" s="192"/>
    </row>
    <row r="11" ht="15">
      <c r="A11" s="185"/>
    </row>
    <row r="12" spans="1:2" ht="15">
      <c r="A12" s="185" t="s">
        <v>100</v>
      </c>
      <c r="B12" s="185" t="s">
        <v>125</v>
      </c>
    </row>
    <row r="13" spans="1:10" ht="15">
      <c r="A13" s="185"/>
      <c r="B13" s="159" t="s">
        <v>97</v>
      </c>
      <c r="C13" s="193" t="s">
        <v>124</v>
      </c>
      <c r="D13" s="193"/>
      <c r="E13" s="193"/>
      <c r="F13" s="193"/>
      <c r="G13" s="193"/>
      <c r="H13" s="193"/>
      <c r="I13" s="193"/>
      <c r="J13" s="193"/>
    </row>
    <row r="14" spans="1:10" ht="15">
      <c r="A14" s="185"/>
      <c r="B14" s="159" t="s">
        <v>97</v>
      </c>
      <c r="C14" s="193" t="s">
        <v>98</v>
      </c>
      <c r="D14" s="193"/>
      <c r="E14" s="193"/>
      <c r="F14" s="193"/>
      <c r="G14" s="193"/>
      <c r="H14" s="193"/>
      <c r="I14" s="193"/>
      <c r="J14" s="193"/>
    </row>
    <row r="15" spans="1:10" ht="15">
      <c r="A15" s="185"/>
      <c r="B15" s="159" t="s">
        <v>97</v>
      </c>
      <c r="C15" s="193" t="s">
        <v>99</v>
      </c>
      <c r="D15" s="193"/>
      <c r="E15" s="193"/>
      <c r="F15" s="193"/>
      <c r="G15" s="193"/>
      <c r="H15" s="193"/>
      <c r="I15" s="193"/>
      <c r="J15" s="193"/>
    </row>
    <row r="16" spans="1:10" ht="15">
      <c r="A16" s="185"/>
      <c r="B16" s="160" t="s">
        <v>97</v>
      </c>
      <c r="C16" s="192" t="s">
        <v>115</v>
      </c>
      <c r="D16" s="192"/>
      <c r="E16" s="192"/>
      <c r="F16" s="192"/>
      <c r="G16" s="192"/>
      <c r="H16" s="192"/>
      <c r="I16" s="192"/>
      <c r="J16" s="192"/>
    </row>
    <row r="17" spans="1:10" ht="15">
      <c r="A17" s="185"/>
      <c r="B17" s="160"/>
      <c r="C17" s="192" t="s">
        <v>140</v>
      </c>
      <c r="D17" s="192"/>
      <c r="E17" s="192"/>
      <c r="F17" s="192"/>
      <c r="G17" s="192"/>
      <c r="H17" s="192"/>
      <c r="I17" s="192"/>
      <c r="J17" s="192"/>
    </row>
    <row r="18" ht="15">
      <c r="A18" s="185"/>
    </row>
    <row r="19" spans="1:2" ht="15">
      <c r="A19" s="185" t="s">
        <v>101</v>
      </c>
      <c r="B19" s="185" t="s">
        <v>127</v>
      </c>
    </row>
    <row r="20" spans="1:10" ht="15" customHeight="1">
      <c r="A20" s="185"/>
      <c r="B20" s="159" t="s">
        <v>97</v>
      </c>
      <c r="C20" s="192" t="s">
        <v>126</v>
      </c>
      <c r="D20" s="192"/>
      <c r="E20" s="192"/>
      <c r="F20" s="192"/>
      <c r="G20" s="192"/>
      <c r="H20" s="192"/>
      <c r="I20" s="192"/>
      <c r="J20" s="192"/>
    </row>
    <row r="21" spans="1:10" ht="15">
      <c r="A21" s="185"/>
      <c r="B21" s="159" t="s">
        <v>97</v>
      </c>
      <c r="C21" s="192" t="s">
        <v>102</v>
      </c>
      <c r="D21" s="192"/>
      <c r="E21" s="192"/>
      <c r="F21" s="192"/>
      <c r="G21" s="192"/>
      <c r="H21" s="192"/>
      <c r="I21" s="192"/>
      <c r="J21" s="192"/>
    </row>
    <row r="22" spans="1:10" ht="15">
      <c r="A22" s="185"/>
      <c r="B22" s="159" t="s">
        <v>97</v>
      </c>
      <c r="C22" s="192" t="s">
        <v>103</v>
      </c>
      <c r="D22" s="192"/>
      <c r="E22" s="192"/>
      <c r="F22" s="192"/>
      <c r="G22" s="192"/>
      <c r="H22" s="192"/>
      <c r="I22" s="192"/>
      <c r="J22" s="192"/>
    </row>
    <row r="23" spans="1:10" ht="15">
      <c r="A23" s="185"/>
      <c r="B23" s="160" t="s">
        <v>97</v>
      </c>
      <c r="C23" s="192" t="s">
        <v>116</v>
      </c>
      <c r="D23" s="192"/>
      <c r="E23" s="192"/>
      <c r="F23" s="192"/>
      <c r="G23" s="192"/>
      <c r="H23" s="192"/>
      <c r="I23" s="192"/>
      <c r="J23" s="192"/>
    </row>
    <row r="24" spans="1:10" ht="15">
      <c r="A24" s="185"/>
      <c r="B24" s="160"/>
      <c r="C24" s="192" t="s">
        <v>117</v>
      </c>
      <c r="D24" s="192"/>
      <c r="E24" s="192"/>
      <c r="F24" s="192"/>
      <c r="G24" s="192"/>
      <c r="H24" s="192"/>
      <c r="I24" s="192"/>
      <c r="J24" s="192"/>
    </row>
    <row r="25" spans="1:10" ht="15">
      <c r="A25" s="185"/>
      <c r="B25" s="160" t="s">
        <v>97</v>
      </c>
      <c r="C25" s="192" t="s">
        <v>118</v>
      </c>
      <c r="D25" s="192"/>
      <c r="E25" s="192"/>
      <c r="F25" s="192"/>
      <c r="G25" s="192"/>
      <c r="H25" s="192"/>
      <c r="I25" s="192"/>
      <c r="J25" s="192"/>
    </row>
    <row r="26" spans="1:10" ht="15">
      <c r="A26" s="185"/>
      <c r="B26" s="160"/>
      <c r="C26" s="192" t="s">
        <v>119</v>
      </c>
      <c r="D26" s="192"/>
      <c r="E26" s="192"/>
      <c r="F26" s="192"/>
      <c r="G26" s="192"/>
      <c r="H26" s="192"/>
      <c r="I26" s="192"/>
      <c r="J26" s="192"/>
    </row>
    <row r="27" spans="1:11" ht="15" customHeight="1">
      <c r="A27" s="185"/>
      <c r="B27" s="159" t="s">
        <v>97</v>
      </c>
      <c r="C27" s="192" t="s">
        <v>177</v>
      </c>
      <c r="D27" s="192"/>
      <c r="E27" s="192"/>
      <c r="F27" s="192"/>
      <c r="G27" s="192"/>
      <c r="H27" s="192"/>
      <c r="I27" s="192"/>
      <c r="J27" s="192"/>
      <c r="K27" s="188"/>
    </row>
    <row r="28" spans="1:11" ht="15" customHeight="1">
      <c r="A28" s="185"/>
      <c r="C28" s="192" t="s">
        <v>174</v>
      </c>
      <c r="D28" s="192"/>
      <c r="E28" s="192"/>
      <c r="F28" s="192"/>
      <c r="G28" s="192"/>
      <c r="H28" s="192"/>
      <c r="I28" s="192"/>
      <c r="J28" s="192"/>
      <c r="K28" s="188"/>
    </row>
    <row r="29" spans="1:11" ht="15" customHeight="1">
      <c r="A29" s="185"/>
      <c r="C29" s="192" t="s">
        <v>175</v>
      </c>
      <c r="D29" s="192"/>
      <c r="E29" s="192"/>
      <c r="F29" s="192"/>
      <c r="G29" s="192"/>
      <c r="H29" s="192"/>
      <c r="I29" s="192"/>
      <c r="J29" s="192"/>
      <c r="K29" s="188"/>
    </row>
    <row r="30" spans="1:11" ht="15" customHeight="1">
      <c r="A30" s="185"/>
      <c r="C30" s="192" t="s">
        <v>176</v>
      </c>
      <c r="D30" s="192"/>
      <c r="E30" s="192"/>
      <c r="F30" s="192"/>
      <c r="G30" s="192"/>
      <c r="H30" s="192"/>
      <c r="I30" s="192"/>
      <c r="J30" s="192"/>
      <c r="K30" s="188"/>
    </row>
    <row r="31" spans="1:10" ht="15">
      <c r="A31" s="185"/>
      <c r="B31" s="159" t="s">
        <v>97</v>
      </c>
      <c r="C31" s="192" t="s">
        <v>173</v>
      </c>
      <c r="D31" s="192"/>
      <c r="E31" s="192"/>
      <c r="F31" s="192"/>
      <c r="G31" s="192"/>
      <c r="H31" s="192"/>
      <c r="I31" s="192"/>
      <c r="J31" s="192"/>
    </row>
    <row r="32" ht="15">
      <c r="A32" s="185"/>
    </row>
    <row r="33" spans="1:2" ht="15">
      <c r="A33" s="185" t="s">
        <v>104</v>
      </c>
      <c r="B33" s="185" t="s">
        <v>128</v>
      </c>
    </row>
    <row r="34" spans="1:10" ht="15">
      <c r="A34" s="185"/>
      <c r="B34" s="159" t="s">
        <v>97</v>
      </c>
      <c r="C34" s="192" t="s">
        <v>105</v>
      </c>
      <c r="D34" s="192"/>
      <c r="E34" s="192"/>
      <c r="F34" s="192"/>
      <c r="G34" s="192"/>
      <c r="H34" s="192"/>
      <c r="I34" s="192"/>
      <c r="J34" s="192"/>
    </row>
    <row r="35" spans="1:10" ht="15">
      <c r="A35" s="185"/>
      <c r="B35" s="159" t="s">
        <v>97</v>
      </c>
      <c r="C35" s="192" t="s">
        <v>170</v>
      </c>
      <c r="D35" s="192"/>
      <c r="E35" s="192"/>
      <c r="F35" s="192"/>
      <c r="G35" s="192"/>
      <c r="H35" s="192"/>
      <c r="I35" s="192"/>
      <c r="J35" s="192"/>
    </row>
    <row r="36" spans="1:10" ht="14.25" customHeight="1">
      <c r="A36" s="185"/>
      <c r="B36" s="159" t="s">
        <v>97</v>
      </c>
      <c r="C36" s="192" t="s">
        <v>178</v>
      </c>
      <c r="D36" s="192"/>
      <c r="E36" s="192"/>
      <c r="F36" s="192"/>
      <c r="G36" s="192"/>
      <c r="H36" s="192"/>
      <c r="I36" s="192"/>
      <c r="J36" s="192"/>
    </row>
    <row r="37" ht="15">
      <c r="A37" s="185"/>
    </row>
    <row r="38" spans="1:2" ht="15">
      <c r="A38" s="185" t="s">
        <v>106</v>
      </c>
      <c r="B38" s="185" t="s">
        <v>130</v>
      </c>
    </row>
    <row r="39" spans="1:10" ht="15">
      <c r="A39" s="185"/>
      <c r="B39" s="160" t="s">
        <v>97</v>
      </c>
      <c r="C39" s="192" t="s">
        <v>129</v>
      </c>
      <c r="D39" s="192"/>
      <c r="E39" s="192"/>
      <c r="F39" s="192"/>
      <c r="G39" s="192"/>
      <c r="H39" s="192"/>
      <c r="I39" s="192"/>
      <c r="J39" s="192"/>
    </row>
    <row r="40" ht="15">
      <c r="A40" s="185"/>
    </row>
    <row r="41" spans="1:2" ht="15">
      <c r="A41" s="185" t="s">
        <v>107</v>
      </c>
      <c r="B41" s="185" t="s">
        <v>131</v>
      </c>
    </row>
    <row r="42" spans="2:10" ht="15">
      <c r="B42" s="160" t="s">
        <v>97</v>
      </c>
      <c r="C42" s="192" t="s">
        <v>132</v>
      </c>
      <c r="D42" s="192"/>
      <c r="E42" s="192"/>
      <c r="F42" s="192"/>
      <c r="G42" s="192"/>
      <c r="H42" s="192"/>
      <c r="I42" s="192"/>
      <c r="J42" s="192"/>
    </row>
    <row r="43" spans="2:10" ht="15" customHeight="1">
      <c r="B43" s="160" t="s">
        <v>97</v>
      </c>
      <c r="C43" s="192" t="s">
        <v>142</v>
      </c>
      <c r="D43" s="192"/>
      <c r="E43" s="192"/>
      <c r="F43" s="192"/>
      <c r="G43" s="192"/>
      <c r="H43" s="192"/>
      <c r="I43" s="192"/>
      <c r="J43" s="192"/>
    </row>
    <row r="44" spans="2:10" ht="15" customHeight="1">
      <c r="B44" s="160"/>
      <c r="C44" s="192" t="s">
        <v>120</v>
      </c>
      <c r="D44" s="192"/>
      <c r="E44" s="192"/>
      <c r="F44" s="192"/>
      <c r="G44" s="192"/>
      <c r="H44" s="192"/>
      <c r="I44" s="192"/>
      <c r="J44" s="192"/>
    </row>
    <row r="45" spans="2:10" ht="15" customHeight="1">
      <c r="B45" s="160" t="s">
        <v>97</v>
      </c>
      <c r="C45" s="192" t="s">
        <v>121</v>
      </c>
      <c r="D45" s="192"/>
      <c r="E45" s="192"/>
      <c r="F45" s="192"/>
      <c r="G45" s="192"/>
      <c r="H45" s="192"/>
      <c r="I45" s="192"/>
      <c r="J45" s="192"/>
    </row>
    <row r="46" spans="3:10" ht="15" customHeight="1">
      <c r="C46" s="192" t="s">
        <v>122</v>
      </c>
      <c r="D46" s="192"/>
      <c r="E46" s="192"/>
      <c r="F46" s="192"/>
      <c r="G46" s="192"/>
      <c r="H46" s="192"/>
      <c r="I46" s="192"/>
      <c r="J46" s="192"/>
    </row>
    <row r="48" ht="15">
      <c r="A48" s="185" t="s">
        <v>143</v>
      </c>
    </row>
    <row r="49" ht="15">
      <c r="B49" s="159" t="s">
        <v>144</v>
      </c>
    </row>
    <row r="50" ht="15">
      <c r="B50" s="159" t="s">
        <v>145</v>
      </c>
    </row>
    <row r="52" ht="15">
      <c r="J52" s="187" t="s">
        <v>171</v>
      </c>
    </row>
    <row r="53" ht="15">
      <c r="J53" s="187" t="s">
        <v>172</v>
      </c>
    </row>
  </sheetData>
  <sheetProtection password="CC40" sheet="1" objects="1" scenarios="1"/>
  <mergeCells count="33">
    <mergeCell ref="B9:J9"/>
    <mergeCell ref="C16:J16"/>
    <mergeCell ref="C23:J23"/>
    <mergeCell ref="B10:J10"/>
    <mergeCell ref="C17:J17"/>
    <mergeCell ref="C15:J15"/>
    <mergeCell ref="C13:J13"/>
    <mergeCell ref="C22:J22"/>
    <mergeCell ref="C21:J21"/>
    <mergeCell ref="C20:J20"/>
    <mergeCell ref="A4:J4"/>
    <mergeCell ref="B7:J7"/>
    <mergeCell ref="A1:J1"/>
    <mergeCell ref="A2:J2"/>
    <mergeCell ref="B6:J6"/>
    <mergeCell ref="C29:J29"/>
    <mergeCell ref="C43:J43"/>
    <mergeCell ref="C34:J34"/>
    <mergeCell ref="C39:J39"/>
    <mergeCell ref="C14:J14"/>
    <mergeCell ref="C24:J24"/>
    <mergeCell ref="C26:J26"/>
    <mergeCell ref="C27:J27"/>
    <mergeCell ref="C45:J45"/>
    <mergeCell ref="C46:J46"/>
    <mergeCell ref="C28:J28"/>
    <mergeCell ref="C25:J25"/>
    <mergeCell ref="C30:J30"/>
    <mergeCell ref="C31:J31"/>
    <mergeCell ref="C35:J35"/>
    <mergeCell ref="C36:J36"/>
    <mergeCell ref="C42:J42"/>
    <mergeCell ref="C44:J44"/>
  </mergeCells>
  <printOptions horizontalCentered="1"/>
  <pageMargins left="0.75" right="0.75" top="0.7" bottom="0.69" header="0.5" footer="0.5"/>
  <pageSetup fitToHeight="1" fitToWidth="1"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showGridLines="0" zoomScale="85" zoomScaleNormal="85" zoomScalePageLayoutView="0" workbookViewId="0" topLeftCell="A1">
      <selection activeCell="A1" sqref="A1:H1"/>
    </sheetView>
  </sheetViews>
  <sheetFormatPr defaultColWidth="9.140625" defaultRowHeight="15"/>
  <cols>
    <col min="1" max="1" width="9.7109375" style="62" customWidth="1"/>
    <col min="2" max="2" width="20.421875" style="20" customWidth="1"/>
    <col min="3" max="4" width="17.7109375" style="20" customWidth="1"/>
    <col min="5" max="5" width="14.57421875" style="20" customWidth="1"/>
    <col min="6" max="6" width="15.57421875" style="20" customWidth="1"/>
    <col min="7" max="19" width="9.140625" style="20" customWidth="1"/>
    <col min="20" max="20" width="9.140625" style="76" customWidth="1"/>
    <col min="21" max="16384" width="9.140625" style="20" customWidth="1"/>
  </cols>
  <sheetData>
    <row r="1" spans="1:11" s="157" customFormat="1" ht="15">
      <c r="A1" s="195" t="s">
        <v>108</v>
      </c>
      <c r="B1" s="195"/>
      <c r="C1" s="195"/>
      <c r="D1" s="195"/>
      <c r="E1" s="195"/>
      <c r="F1" s="195"/>
      <c r="G1" s="195"/>
      <c r="H1" s="195"/>
      <c r="I1" s="154"/>
      <c r="J1" s="154"/>
      <c r="K1" s="154"/>
    </row>
    <row r="2" spans="1:11" s="157" customFormat="1" ht="15">
      <c r="A2" s="196" t="s">
        <v>109</v>
      </c>
      <c r="B2" s="196"/>
      <c r="C2" s="196"/>
      <c r="D2" s="196"/>
      <c r="E2" s="196"/>
      <c r="F2" s="196"/>
      <c r="G2" s="196"/>
      <c r="H2" s="196"/>
      <c r="I2" s="156"/>
      <c r="J2" s="156"/>
      <c r="K2" s="156"/>
    </row>
    <row r="3" spans="1:20" ht="19.5">
      <c r="A3" s="201" t="s">
        <v>146</v>
      </c>
      <c r="B3" s="201"/>
      <c r="C3" s="201"/>
      <c r="D3" s="201"/>
      <c r="E3" s="201"/>
      <c r="F3" s="201"/>
      <c r="G3" s="201"/>
      <c r="H3" s="201"/>
      <c r="T3" s="77">
        <v>2009</v>
      </c>
    </row>
    <row r="4" spans="1:20" ht="19.5">
      <c r="A4" s="57"/>
      <c r="B4" s="57"/>
      <c r="C4" s="57"/>
      <c r="D4" s="57"/>
      <c r="E4" s="57"/>
      <c r="F4" s="57"/>
      <c r="G4" s="57"/>
      <c r="H4" s="57"/>
      <c r="T4" s="78"/>
    </row>
    <row r="5" spans="1:20" ht="15">
      <c r="A5" s="199" t="s">
        <v>83</v>
      </c>
      <c r="B5" s="200"/>
      <c r="C5" s="200"/>
      <c r="D5" s="200"/>
      <c r="E5" s="200"/>
      <c r="F5" s="200"/>
      <c r="G5" s="200"/>
      <c r="H5" s="200"/>
      <c r="T5" s="78"/>
    </row>
    <row r="6" spans="1:20" ht="19.5">
      <c r="A6" s="58"/>
      <c r="B6" s="57"/>
      <c r="C6" s="57"/>
      <c r="D6" s="57"/>
      <c r="E6" s="57"/>
      <c r="F6" s="57"/>
      <c r="G6" s="57"/>
      <c r="H6" s="21"/>
      <c r="I6" s="21"/>
      <c r="J6" s="21"/>
      <c r="K6" s="21"/>
      <c r="T6" s="78">
        <v>2011</v>
      </c>
    </row>
    <row r="7" spans="1:20" s="60" customFormat="1" ht="23.25" customHeight="1" thickBot="1">
      <c r="A7" s="197" t="s">
        <v>3</v>
      </c>
      <c r="B7" s="197"/>
      <c r="C7" s="168"/>
      <c r="D7" s="16"/>
      <c r="E7" s="16"/>
      <c r="F7" s="16"/>
      <c r="G7" s="16"/>
      <c r="H7" s="21"/>
      <c r="I7" s="21"/>
      <c r="J7" s="21"/>
      <c r="K7" s="21"/>
      <c r="L7" s="20"/>
      <c r="T7" s="79">
        <v>2012</v>
      </c>
    </row>
    <row r="8" spans="8:20" s="16" customFormat="1" ht="9.75" customHeight="1">
      <c r="H8" s="21"/>
      <c r="I8" s="21"/>
      <c r="J8" s="21"/>
      <c r="K8" s="21"/>
      <c r="L8" s="20"/>
      <c r="T8" s="79">
        <v>2013</v>
      </c>
    </row>
    <row r="9" spans="1:20" s="60" customFormat="1" ht="23.25" customHeight="1" thickBot="1">
      <c r="A9" s="197" t="s">
        <v>111</v>
      </c>
      <c r="B9" s="197"/>
      <c r="C9" s="202"/>
      <c r="D9" s="203"/>
      <c r="E9" s="203"/>
      <c r="F9" s="203"/>
      <c r="G9" s="203"/>
      <c r="H9" s="21"/>
      <c r="I9" s="21"/>
      <c r="J9" s="21"/>
      <c r="K9" s="21"/>
      <c r="L9" s="20"/>
      <c r="T9" s="79">
        <v>2014</v>
      </c>
    </row>
    <row r="10" spans="8:20" s="16" customFormat="1" ht="9.75" customHeight="1">
      <c r="H10" s="21"/>
      <c r="I10" s="21"/>
      <c r="J10" s="21"/>
      <c r="K10" s="21"/>
      <c r="L10" s="20"/>
      <c r="T10" s="79">
        <v>2015</v>
      </c>
    </row>
    <row r="11" spans="1:20" s="60" customFormat="1" ht="23.25" customHeight="1" thickBot="1">
      <c r="A11" s="190" t="s">
        <v>4</v>
      </c>
      <c r="B11" s="190"/>
      <c r="C11" s="202"/>
      <c r="D11" s="203"/>
      <c r="E11" s="203"/>
      <c r="F11" s="203"/>
      <c r="G11" s="203"/>
      <c r="H11" s="21"/>
      <c r="I11" s="21"/>
      <c r="J11" s="21"/>
      <c r="K11" s="21"/>
      <c r="L11" s="20"/>
      <c r="T11" s="79">
        <v>2016</v>
      </c>
    </row>
    <row r="12" spans="8:20" ht="9.75" customHeight="1">
      <c r="H12" s="21"/>
      <c r="I12" s="21"/>
      <c r="J12" s="21"/>
      <c r="K12" s="21"/>
      <c r="T12" s="79">
        <v>2017</v>
      </c>
    </row>
    <row r="13" spans="1:20" ht="23.25" customHeight="1" thickBot="1">
      <c r="A13" s="190" t="s">
        <v>135</v>
      </c>
      <c r="B13" s="190"/>
      <c r="C13" s="189"/>
      <c r="D13" s="189"/>
      <c r="E13" s="189"/>
      <c r="F13" s="189"/>
      <c r="G13" s="189"/>
      <c r="H13" s="21"/>
      <c r="I13" s="21"/>
      <c r="J13" s="21"/>
      <c r="K13" s="21"/>
      <c r="T13" s="79"/>
    </row>
    <row r="14" spans="8:20" ht="9.75" customHeight="1">
      <c r="H14" s="21"/>
      <c r="I14" s="21"/>
      <c r="J14" s="21"/>
      <c r="K14" s="21"/>
      <c r="T14" s="79"/>
    </row>
    <row r="15" spans="1:20" ht="23.25" customHeight="1" thickBot="1">
      <c r="A15" s="190" t="s">
        <v>110</v>
      </c>
      <c r="B15" s="190"/>
      <c r="C15" s="189"/>
      <c r="D15" s="189"/>
      <c r="E15" s="189"/>
      <c r="F15" s="189"/>
      <c r="G15" s="189"/>
      <c r="H15" s="21"/>
      <c r="I15" s="21"/>
      <c r="J15" s="21"/>
      <c r="K15" s="21"/>
      <c r="T15" s="79">
        <v>2018</v>
      </c>
    </row>
    <row r="16" spans="3:20" ht="15" customHeight="1">
      <c r="C16" s="63"/>
      <c r="D16" s="63"/>
      <c r="E16" s="63"/>
      <c r="F16" s="63"/>
      <c r="G16" s="63"/>
      <c r="H16" s="21"/>
      <c r="I16" s="21"/>
      <c r="J16" s="21"/>
      <c r="K16" s="21"/>
      <c r="T16" s="79">
        <v>2019</v>
      </c>
    </row>
    <row r="17" spans="1:20" s="60" customFormat="1" ht="19.5">
      <c r="A17" s="64"/>
      <c r="H17" s="21"/>
      <c r="I17" s="21"/>
      <c r="J17" s="21"/>
      <c r="K17" s="21"/>
      <c r="L17" s="20"/>
      <c r="T17" s="79">
        <v>2020</v>
      </c>
    </row>
    <row r="18" spans="1:20" s="60" customFormat="1" ht="19.5">
      <c r="A18" s="191" t="s">
        <v>5</v>
      </c>
      <c r="B18" s="191"/>
      <c r="C18" s="191"/>
      <c r="D18" s="191"/>
      <c r="E18" s="191"/>
      <c r="F18" s="191"/>
      <c r="G18" s="191"/>
      <c r="H18" s="21"/>
      <c r="I18" s="21"/>
      <c r="J18" s="21"/>
      <c r="K18" s="21"/>
      <c r="L18" s="20"/>
      <c r="T18" s="79">
        <v>2021</v>
      </c>
    </row>
    <row r="19" spans="1:20" s="60" customFormat="1" ht="19.5">
      <c r="A19" s="59"/>
      <c r="E19" s="65"/>
      <c r="H19" s="21"/>
      <c r="I19" s="21"/>
      <c r="J19" s="21"/>
      <c r="K19" s="21"/>
      <c r="L19" s="20"/>
      <c r="T19" s="79">
        <v>2022</v>
      </c>
    </row>
    <row r="20" spans="1:20" s="60" customFormat="1" ht="19.5">
      <c r="A20" s="59" t="s">
        <v>6</v>
      </c>
      <c r="E20" s="66"/>
      <c r="F20" s="31"/>
      <c r="H20" s="21"/>
      <c r="I20" s="21"/>
      <c r="J20" s="21"/>
      <c r="K20" s="21"/>
      <c r="L20" s="20"/>
      <c r="T20" s="79">
        <v>2023</v>
      </c>
    </row>
    <row r="21" spans="1:20" ht="19.5">
      <c r="A21" s="62" t="s">
        <v>67</v>
      </c>
      <c r="E21" s="67"/>
      <c r="H21" s="21"/>
      <c r="I21" s="21"/>
      <c r="J21" s="21"/>
      <c r="K21" s="21"/>
      <c r="T21" s="79">
        <v>2024</v>
      </c>
    </row>
    <row r="22" spans="1:20" ht="19.5">
      <c r="A22" s="68"/>
      <c r="B22" s="20" t="s">
        <v>7</v>
      </c>
      <c r="E22" s="12"/>
      <c r="F22" s="19">
        <f>IF(ISBLANK(E22),"",IF(ISNUMBER(E22),"","Check data entry, must be numeric"))</f>
      </c>
      <c r="H22" s="21"/>
      <c r="I22" s="21"/>
      <c r="J22" s="21"/>
      <c r="K22" s="21"/>
      <c r="T22" s="79">
        <v>2025</v>
      </c>
    </row>
    <row r="23" spans="2:20" ht="19.5">
      <c r="B23" s="20" t="s">
        <v>0</v>
      </c>
      <c r="E23" s="13"/>
      <c r="F23" s="19">
        <f>IF(ISBLANK(E23),"",IF(ISNUMBER(E23),"","Check data entry, must be numeric"))</f>
      </c>
      <c r="H23" s="21"/>
      <c r="I23" s="21"/>
      <c r="J23" s="21"/>
      <c r="K23" s="21"/>
      <c r="T23" s="79">
        <v>2026</v>
      </c>
    </row>
    <row r="24" spans="2:20" ht="19.5">
      <c r="B24" s="20" t="s">
        <v>1</v>
      </c>
      <c r="E24" s="13"/>
      <c r="F24" s="19">
        <f>IF(ISBLANK(E24),"",IF(ISNUMBER(E24),"","Check data entry, must be numeric"))</f>
      </c>
      <c r="H24" s="21"/>
      <c r="I24" s="21"/>
      <c r="J24" s="21"/>
      <c r="K24" s="21"/>
      <c r="T24" s="79">
        <v>2027</v>
      </c>
    </row>
    <row r="25" spans="2:20" ht="19.5">
      <c r="B25" s="20" t="s">
        <v>78</v>
      </c>
      <c r="E25" s="13"/>
      <c r="F25" s="19">
        <f>IF(ISBLANK(E25),"",IF(ISNUMBER(E25),"","Check data entry, must be numeric"))</f>
      </c>
      <c r="H25" s="21"/>
      <c r="I25" s="21"/>
      <c r="J25" s="21"/>
      <c r="K25" s="21"/>
      <c r="T25" s="79">
        <v>2028</v>
      </c>
    </row>
    <row r="26" spans="3:20" ht="20.25" thickBot="1">
      <c r="C26" s="20" t="s">
        <v>155</v>
      </c>
      <c r="E26" s="69"/>
      <c r="F26" s="22">
        <f>SUM(E22:E25)</f>
        <v>0</v>
      </c>
      <c r="H26" s="21"/>
      <c r="I26" s="21"/>
      <c r="J26" s="21"/>
      <c r="K26" s="21"/>
      <c r="T26" s="79">
        <v>2029</v>
      </c>
    </row>
    <row r="27" spans="1:20" ht="20.25" thickTop="1">
      <c r="A27" s="62" t="s">
        <v>68</v>
      </c>
      <c r="E27" s="69"/>
      <c r="F27" s="23"/>
      <c r="H27" s="21"/>
      <c r="I27" s="21"/>
      <c r="J27" s="21"/>
      <c r="K27" s="21"/>
      <c r="T27" s="79">
        <v>2030</v>
      </c>
    </row>
    <row r="28" spans="2:20" ht="19.5">
      <c r="B28" s="20" t="s">
        <v>65</v>
      </c>
      <c r="E28" s="12"/>
      <c r="F28" s="19">
        <f aca="true" t="shared" si="0" ref="F28:F33">IF(ISBLANK(E28),"",IF(ISNUMBER(E28),"","Check data entry, must be numeric"))</f>
      </c>
      <c r="H28" s="21"/>
      <c r="I28" s="21"/>
      <c r="J28" s="21"/>
      <c r="K28" s="21"/>
      <c r="T28" s="79">
        <v>2031</v>
      </c>
    </row>
    <row r="29" spans="2:20" ht="19.5">
      <c r="B29" s="20" t="s">
        <v>64</v>
      </c>
      <c r="E29" s="12"/>
      <c r="F29" s="19">
        <f t="shared" si="0"/>
      </c>
      <c r="H29" s="21"/>
      <c r="I29" s="21"/>
      <c r="J29" s="21"/>
      <c r="K29" s="21"/>
      <c r="T29" s="79">
        <v>2032</v>
      </c>
    </row>
    <row r="30" spans="2:20" ht="19.5">
      <c r="B30" s="20" t="s">
        <v>147</v>
      </c>
      <c r="E30" s="12"/>
      <c r="F30" s="19">
        <f t="shared" si="0"/>
      </c>
      <c r="H30" s="21"/>
      <c r="I30" s="21"/>
      <c r="J30" s="21"/>
      <c r="K30" s="21"/>
      <c r="T30" s="79">
        <v>2033</v>
      </c>
    </row>
    <row r="31" spans="2:20" ht="19.5">
      <c r="B31" s="20" t="s">
        <v>2</v>
      </c>
      <c r="E31" s="12"/>
      <c r="F31" s="19">
        <f t="shared" si="0"/>
      </c>
      <c r="H31" s="21"/>
      <c r="I31" s="21"/>
      <c r="J31" s="21"/>
      <c r="K31" s="21"/>
      <c r="T31" s="79">
        <v>2034</v>
      </c>
    </row>
    <row r="32" spans="1:20" ht="19.5">
      <c r="A32" s="68"/>
      <c r="B32" s="20" t="s">
        <v>69</v>
      </c>
      <c r="E32" s="12"/>
      <c r="F32" s="19">
        <f t="shared" si="0"/>
      </c>
      <c r="H32" s="21"/>
      <c r="I32" s="21"/>
      <c r="J32" s="21"/>
      <c r="K32" s="21"/>
      <c r="T32" s="80">
        <v>2035</v>
      </c>
    </row>
    <row r="33" spans="2:11" ht="19.5">
      <c r="B33" s="20" t="s">
        <v>66</v>
      </c>
      <c r="E33" s="12"/>
      <c r="F33" s="19">
        <f t="shared" si="0"/>
      </c>
      <c r="H33" s="21"/>
      <c r="I33" s="21"/>
      <c r="J33" s="21"/>
      <c r="K33" s="21"/>
    </row>
    <row r="34" spans="3:11" ht="20.25" thickBot="1">
      <c r="C34" s="20" t="s">
        <v>154</v>
      </c>
      <c r="E34" s="69"/>
      <c r="F34" s="22">
        <f>SUM(E28:E33)</f>
        <v>0</v>
      </c>
      <c r="H34" s="21"/>
      <c r="I34" s="21"/>
      <c r="J34" s="21"/>
      <c r="K34" s="21"/>
    </row>
    <row r="35" spans="5:11" ht="20.25" thickTop="1">
      <c r="E35" s="65"/>
      <c r="H35" s="21"/>
      <c r="I35" s="21"/>
      <c r="J35" s="21"/>
      <c r="K35" s="21"/>
    </row>
    <row r="36" spans="5:11" ht="19.5">
      <c r="E36" s="65"/>
      <c r="H36" s="21"/>
      <c r="I36" s="21"/>
      <c r="J36" s="21"/>
      <c r="K36" s="21"/>
    </row>
    <row r="37" spans="1:11" ht="19.5">
      <c r="A37" s="62" t="s">
        <v>85</v>
      </c>
      <c r="E37" s="65"/>
      <c r="H37" s="21"/>
      <c r="I37" s="21"/>
      <c r="J37" s="21"/>
      <c r="K37" s="21"/>
    </row>
    <row r="38" spans="1:11" ht="19.5">
      <c r="A38" s="70" t="s">
        <v>86</v>
      </c>
      <c r="E38" s="66"/>
      <c r="H38" s="21"/>
      <c r="I38" s="21"/>
      <c r="J38" s="21"/>
      <c r="K38" s="21"/>
    </row>
    <row r="39" spans="1:11" ht="19.5">
      <c r="A39" s="70" t="s">
        <v>87</v>
      </c>
      <c r="E39" s="71"/>
      <c r="H39" s="21"/>
      <c r="I39" s="21"/>
      <c r="J39" s="21"/>
      <c r="K39" s="21"/>
    </row>
    <row r="40" spans="1:11" ht="19.5">
      <c r="A40" s="70" t="s">
        <v>88</v>
      </c>
      <c r="E40" s="71"/>
      <c r="H40" s="21"/>
      <c r="I40" s="21"/>
      <c r="J40" s="21"/>
      <c r="K40" s="21"/>
    </row>
    <row r="41" spans="5:11" ht="19.5">
      <c r="E41" s="66"/>
      <c r="H41" s="21"/>
      <c r="I41" s="21"/>
      <c r="J41" s="21"/>
      <c r="K41" s="21"/>
    </row>
    <row r="42" spans="1:11" ht="19.5">
      <c r="A42" s="198"/>
      <c r="B42" s="198"/>
      <c r="C42" s="198"/>
      <c r="D42" s="198"/>
      <c r="F42" s="167"/>
      <c r="H42" s="21"/>
      <c r="I42" s="21"/>
      <c r="J42" s="21"/>
      <c r="K42" s="21"/>
    </row>
    <row r="43" spans="1:11" ht="19.5">
      <c r="A43" s="70" t="s">
        <v>137</v>
      </c>
      <c r="F43" s="60" t="s">
        <v>89</v>
      </c>
      <c r="H43" s="21"/>
      <c r="I43" s="21"/>
      <c r="J43" s="21"/>
      <c r="K43" s="21"/>
    </row>
    <row r="44" spans="1:11" ht="19.5">
      <c r="A44" s="70"/>
      <c r="F44" s="60"/>
      <c r="H44" s="21"/>
      <c r="I44" s="21"/>
      <c r="J44" s="21"/>
      <c r="K44" s="21"/>
    </row>
    <row r="45" spans="1:11" ht="19.5">
      <c r="A45" s="198"/>
      <c r="B45" s="198"/>
      <c r="C45" s="198"/>
      <c r="D45" s="198"/>
      <c r="F45" s="159"/>
      <c r="H45" s="21"/>
      <c r="I45" s="21"/>
      <c r="J45" s="21"/>
      <c r="K45" s="21"/>
    </row>
    <row r="46" spans="1:11" ht="19.5">
      <c r="A46" s="70" t="s">
        <v>136</v>
      </c>
      <c r="F46" s="159"/>
      <c r="H46" s="21"/>
      <c r="I46" s="21"/>
      <c r="J46" s="21"/>
      <c r="K46" s="21"/>
    </row>
    <row r="47" spans="2:11" ht="19.5">
      <c r="B47" s="72"/>
      <c r="C47" s="72"/>
      <c r="D47" s="72"/>
      <c r="E47" s="72"/>
      <c r="F47" s="52"/>
      <c r="G47" s="72"/>
      <c r="H47" s="21"/>
      <c r="I47" s="21"/>
      <c r="J47" s="21"/>
      <c r="K47" s="21"/>
    </row>
    <row r="48" spans="2:11" ht="19.5">
      <c r="B48" s="72"/>
      <c r="C48" s="72"/>
      <c r="D48" s="72"/>
      <c r="E48" s="72"/>
      <c r="F48" s="72"/>
      <c r="G48" s="72"/>
      <c r="H48" s="21"/>
      <c r="I48" s="21"/>
      <c r="J48" s="21"/>
      <c r="K48" s="21"/>
    </row>
    <row r="49" spans="2:11" ht="19.5">
      <c r="B49" s="72"/>
      <c r="C49" s="72"/>
      <c r="D49" s="72"/>
      <c r="E49" s="72"/>
      <c r="F49" s="72"/>
      <c r="G49" s="72"/>
      <c r="H49" s="21"/>
      <c r="I49" s="21"/>
      <c r="J49" s="21"/>
      <c r="K49" s="21"/>
    </row>
    <row r="50" spans="2:11" ht="19.5">
      <c r="B50" s="72"/>
      <c r="C50" s="72"/>
      <c r="D50" s="72"/>
      <c r="E50" s="72"/>
      <c r="F50" s="72"/>
      <c r="G50" s="72"/>
      <c r="H50" s="21"/>
      <c r="I50" s="21"/>
      <c r="J50" s="21"/>
      <c r="K50" s="21"/>
    </row>
    <row r="51" spans="1:11" ht="19.5">
      <c r="A51" s="73"/>
      <c r="B51" s="72"/>
      <c r="C51" s="72"/>
      <c r="D51" s="72"/>
      <c r="E51" s="72"/>
      <c r="F51" s="72"/>
      <c r="G51" s="72"/>
      <c r="H51" s="21"/>
      <c r="I51" s="21"/>
      <c r="J51" s="21"/>
      <c r="K51" s="21"/>
    </row>
    <row r="52" spans="1:11" ht="19.5">
      <c r="A52" s="73"/>
      <c r="B52" s="72"/>
      <c r="C52" s="72"/>
      <c r="D52" s="72"/>
      <c r="E52" s="72"/>
      <c r="F52" s="72"/>
      <c r="G52" s="72"/>
      <c r="H52" s="21"/>
      <c r="I52" s="21"/>
      <c r="J52" s="21"/>
      <c r="K52" s="21"/>
    </row>
    <row r="53" spans="1:11" ht="19.5">
      <c r="A53" s="73"/>
      <c r="B53" s="72"/>
      <c r="C53" s="72"/>
      <c r="D53" s="72"/>
      <c r="E53" s="72"/>
      <c r="F53" s="72"/>
      <c r="G53" s="72"/>
      <c r="H53" s="21"/>
      <c r="I53" s="21"/>
      <c r="J53" s="21"/>
      <c r="K53" s="21"/>
    </row>
    <row r="54" spans="8:11" ht="19.5">
      <c r="H54" s="21"/>
      <c r="I54" s="21"/>
      <c r="J54" s="21"/>
      <c r="K54" s="21"/>
    </row>
    <row r="55" spans="8:11" ht="19.5">
      <c r="H55" s="21"/>
      <c r="I55" s="21"/>
      <c r="J55" s="21"/>
      <c r="K55" s="21"/>
    </row>
    <row r="56" spans="8:11" ht="19.5">
      <c r="H56" s="21"/>
      <c r="I56" s="21"/>
      <c r="J56" s="21"/>
      <c r="K56" s="21"/>
    </row>
    <row r="57" spans="8:11" ht="19.5">
      <c r="H57" s="21"/>
      <c r="I57" s="21"/>
      <c r="J57" s="21"/>
      <c r="K57" s="21"/>
    </row>
    <row r="58" spans="8:11" ht="19.5">
      <c r="H58" s="21"/>
      <c r="I58" s="21"/>
      <c r="J58" s="21"/>
      <c r="K58" s="21"/>
    </row>
    <row r="109" ht="15">
      <c r="C109" s="74" t="s">
        <v>30</v>
      </c>
    </row>
    <row r="110" ht="15">
      <c r="C110" s="75" t="s">
        <v>29</v>
      </c>
    </row>
    <row r="111" ht="15">
      <c r="C111" s="75" t="s">
        <v>31</v>
      </c>
    </row>
    <row r="112" ht="15">
      <c r="C112" s="75" t="s">
        <v>32</v>
      </c>
    </row>
    <row r="113" ht="15">
      <c r="C113" s="75" t="s">
        <v>33</v>
      </c>
    </row>
    <row r="114" ht="15">
      <c r="C114" s="75" t="s">
        <v>34</v>
      </c>
    </row>
    <row r="115" ht="15">
      <c r="C115" s="75" t="s">
        <v>37</v>
      </c>
    </row>
    <row r="116" ht="15">
      <c r="C116" s="75" t="s">
        <v>24</v>
      </c>
    </row>
    <row r="117" ht="15">
      <c r="C117" s="75" t="s">
        <v>25</v>
      </c>
    </row>
    <row r="118" ht="15">
      <c r="C118" s="75" t="s">
        <v>35</v>
      </c>
    </row>
    <row r="119" ht="15">
      <c r="C119" s="75" t="s">
        <v>26</v>
      </c>
    </row>
    <row r="120" ht="15">
      <c r="C120" s="75" t="s">
        <v>27</v>
      </c>
    </row>
    <row r="121" ht="15">
      <c r="C121" s="75" t="s">
        <v>138</v>
      </c>
    </row>
    <row r="122" ht="15">
      <c r="C122" s="75" t="s">
        <v>139</v>
      </c>
    </row>
    <row r="123" ht="15">
      <c r="C123" s="75" t="s">
        <v>36</v>
      </c>
    </row>
    <row r="124" ht="15">
      <c r="C124" s="75" t="s">
        <v>28</v>
      </c>
    </row>
  </sheetData>
  <sheetProtection password="CC40" sheet="1"/>
  <mergeCells count="16">
    <mergeCell ref="A42:D42"/>
    <mergeCell ref="A18:G18"/>
    <mergeCell ref="A9:B9"/>
    <mergeCell ref="A11:B11"/>
    <mergeCell ref="C15:G15"/>
    <mergeCell ref="C9:G9"/>
    <mergeCell ref="A7:B7"/>
    <mergeCell ref="A45:D45"/>
    <mergeCell ref="A1:H1"/>
    <mergeCell ref="A2:H2"/>
    <mergeCell ref="A5:H5"/>
    <mergeCell ref="A3:H3"/>
    <mergeCell ref="C11:G11"/>
    <mergeCell ref="C13:G13"/>
    <mergeCell ref="A13:B13"/>
    <mergeCell ref="A15:B15"/>
  </mergeCells>
  <dataValidations count="1">
    <dataValidation type="list" allowBlank="1" showInputMessage="1" showErrorMessage="1" sqref="C15:G15">
      <formula1>$C$109:$C$124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landscape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7"/>
  <sheetViews>
    <sheetView showGridLines="0" zoomScale="85" zoomScaleNormal="85" zoomScalePageLayoutView="0" workbookViewId="0" topLeftCell="A1">
      <selection activeCell="A2" sqref="A2:K2"/>
    </sheetView>
  </sheetViews>
  <sheetFormatPr defaultColWidth="9.140625" defaultRowHeight="15"/>
  <cols>
    <col min="1" max="1" width="8.7109375" style="16" customWidth="1"/>
    <col min="2" max="2" width="27.421875" style="16" customWidth="1"/>
    <col min="3" max="3" width="29.28125" style="16" bestFit="1" customWidth="1"/>
    <col min="4" max="10" width="11.421875" style="16" customWidth="1"/>
    <col min="11" max="16384" width="9.140625" style="16" customWidth="1"/>
  </cols>
  <sheetData>
    <row r="1" spans="1:13" ht="16.5" customHeight="1">
      <c r="A1" s="195" t="s">
        <v>108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M1" s="158"/>
    </row>
    <row r="2" spans="1:11" ht="13.5" customHeight="1">
      <c r="A2" s="196" t="s">
        <v>109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1.75" customHeight="1">
      <c r="A3" s="199" t="s">
        <v>83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ht="13.5" customHeight="1">
      <c r="A4" s="82"/>
    </row>
    <row r="5" spans="1:8" ht="21.75" customHeight="1" thickBot="1">
      <c r="A5" s="197" t="s">
        <v>3</v>
      </c>
      <c r="B5" s="197"/>
      <c r="C5" s="166">
        <f>IF('Pg 1 - Owner; Inc &amp; Exp'!C7="","",'Pg 1 - Owner; Inc &amp; Exp'!C7)</f>
      </c>
      <c r="D5" s="26"/>
      <c r="E5" s="26"/>
      <c r="F5" s="26"/>
      <c r="G5" s="26"/>
      <c r="H5" s="26"/>
    </row>
    <row r="6" spans="3:8" ht="7.5" customHeight="1">
      <c r="C6" s="26"/>
      <c r="D6" s="26"/>
      <c r="E6" s="26"/>
      <c r="F6" s="26"/>
      <c r="G6" s="26"/>
      <c r="H6" s="26"/>
    </row>
    <row r="7" spans="1:8" ht="21.75" customHeight="1" thickBot="1">
      <c r="A7" s="197" t="s">
        <v>111</v>
      </c>
      <c r="B7" s="197"/>
      <c r="C7" s="212">
        <f>'Pg 1 - Owner; Inc &amp; Exp'!C9</f>
        <v>0</v>
      </c>
      <c r="D7" s="212"/>
      <c r="E7" s="212"/>
      <c r="F7" s="212"/>
      <c r="G7" s="212"/>
      <c r="H7" s="212"/>
    </row>
    <row r="8" spans="3:8" ht="7.5" customHeight="1">
      <c r="C8" s="31"/>
      <c r="D8" s="31"/>
      <c r="E8" s="31"/>
      <c r="F8" s="31"/>
      <c r="G8" s="31"/>
      <c r="H8" s="31"/>
    </row>
    <row r="9" spans="1:8" ht="21.75" customHeight="1" thickBot="1">
      <c r="A9" s="190" t="s">
        <v>4</v>
      </c>
      <c r="B9" s="190"/>
      <c r="C9" s="204">
        <f>'Pg 1 - Owner; Inc &amp; Exp'!C11</f>
        <v>0</v>
      </c>
      <c r="D9" s="205"/>
      <c r="E9" s="205"/>
      <c r="F9" s="205"/>
      <c r="G9" s="205"/>
      <c r="H9" s="205"/>
    </row>
    <row r="10" spans="1:8" ht="7.5" customHeight="1">
      <c r="A10" s="62"/>
      <c r="B10" s="20"/>
      <c r="C10" s="164"/>
      <c r="D10" s="165"/>
      <c r="E10" s="165"/>
      <c r="F10" s="165"/>
      <c r="G10" s="165"/>
      <c r="H10" s="165"/>
    </row>
    <row r="11" spans="1:8" ht="21.75" customHeight="1" thickBot="1">
      <c r="A11" s="190" t="s">
        <v>135</v>
      </c>
      <c r="B11" s="190"/>
      <c r="C11" s="204">
        <f>'Pg 1 - Owner; Inc &amp; Exp'!C13</f>
        <v>0</v>
      </c>
      <c r="D11" s="205"/>
      <c r="E11" s="205"/>
      <c r="F11" s="205"/>
      <c r="G11" s="205"/>
      <c r="H11" s="205"/>
    </row>
    <row r="12" spans="1:8" ht="7.5" customHeight="1">
      <c r="A12" s="62"/>
      <c r="B12" s="20"/>
      <c r="C12" s="84"/>
      <c r="D12" s="31"/>
      <c r="E12" s="31"/>
      <c r="F12" s="31"/>
      <c r="G12" s="31"/>
      <c r="H12" s="31"/>
    </row>
    <row r="13" spans="1:8" ht="21.75" customHeight="1" thickBot="1">
      <c r="A13" s="190" t="s">
        <v>110</v>
      </c>
      <c r="B13" s="190"/>
      <c r="C13" s="204">
        <f>'Pg 1 - Owner; Inc &amp; Exp'!C15:G15</f>
        <v>0</v>
      </c>
      <c r="D13" s="205"/>
      <c r="E13" s="205"/>
      <c r="F13" s="205"/>
      <c r="G13" s="205"/>
      <c r="H13" s="205"/>
    </row>
    <row r="14" ht="15">
      <c r="K14" s="85"/>
    </row>
    <row r="15" ht="15">
      <c r="A15" s="43" t="s">
        <v>9</v>
      </c>
    </row>
    <row r="16" spans="31:39" ht="15">
      <c r="AE16" s="17"/>
      <c r="AF16" s="17"/>
      <c r="AG16" s="17"/>
      <c r="AH16" s="17"/>
      <c r="AI16" s="17"/>
      <c r="AJ16" s="17"/>
      <c r="AK16" s="17"/>
      <c r="AL16" s="17"/>
      <c r="AM16" s="18"/>
    </row>
    <row r="17" spans="31:39" ht="15">
      <c r="AE17" s="17"/>
      <c r="AF17" s="17"/>
      <c r="AG17" s="17"/>
      <c r="AH17" s="17"/>
      <c r="AI17" s="17"/>
      <c r="AJ17" s="17"/>
      <c r="AK17" s="17"/>
      <c r="AL17" s="17"/>
      <c r="AM17" s="17"/>
    </row>
    <row r="18" spans="2:39" ht="15">
      <c r="B18" s="86"/>
      <c r="C18" s="87" t="s">
        <v>10</v>
      </c>
      <c r="D18" s="87" t="s">
        <v>11</v>
      </c>
      <c r="E18" s="88" t="s">
        <v>12</v>
      </c>
      <c r="F18" s="88" t="s">
        <v>13</v>
      </c>
      <c r="G18" s="89" t="s">
        <v>14</v>
      </c>
      <c r="H18" s="88" t="s">
        <v>15</v>
      </c>
      <c r="I18" s="88" t="s">
        <v>47</v>
      </c>
      <c r="J18" s="88" t="s">
        <v>48</v>
      </c>
      <c r="K18" s="50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2:39" ht="15.75" thickBot="1">
      <c r="B19" s="90" t="s">
        <v>70</v>
      </c>
      <c r="C19" s="56">
        <v>0</v>
      </c>
      <c r="D19" s="53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0">
        <f>IF(SUM(D19:J19)&lt;&gt;C19,"ERROR, Check Math",IF(OR(ISBLANK(C19),ISBLANK(D19),ISBLANK(E19),ISBLANK(F19),ISBLANK(G19),ISBLANK(H19),ISBLANK(I19),ISBLANK(J19)),"ERROR, Cell Cannot Be Blank, Zero is OK",IF(AND(ISNUMBER(C19),ISNUMBER(D19),ISNUMBER(E19),ISNUMBER(F19),ISNUMBER(G19),ISNUMBER(H19),ISNUMBER(I19),ISNUMBER(J19)),"","ERROR, Cell Must Be Numeric")))</f>
      </c>
      <c r="AE19" s="17"/>
      <c r="AF19" s="17"/>
      <c r="AG19" s="17"/>
      <c r="AH19" s="17"/>
      <c r="AI19" s="17"/>
      <c r="AJ19" s="17"/>
      <c r="AK19" s="17"/>
      <c r="AL19" s="17"/>
      <c r="AM19" s="17"/>
    </row>
    <row r="20" spans="2:39" ht="15.75" thickTop="1">
      <c r="B20" s="91" t="s">
        <v>71</v>
      </c>
      <c r="C20" s="55">
        <v>0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50">
        <f aca="true" t="shared" si="0" ref="K20:K25">IF(SUM(D20:J20)&lt;&gt;C20,"ERROR, Check Math",IF(OR(ISBLANK(C20),ISBLANK(D20),ISBLANK(E20),ISBLANK(F20),ISBLANK(G20),ISBLANK(H20),ISBLANK(I20),ISBLANK(J20)),"ERROR, Cell Cannot Be Blank, Zero is OK",IF(AND(ISNUMBER(C20),ISNUMBER(D20),ISNUMBER(E20),ISNUMBER(F20),ISNUMBER(G20),ISNUMBER(H20),ISNUMBER(I20),ISNUMBER(J20)),"","ERROR, Cell Must Be Numeric")))</f>
      </c>
      <c r="AE20" s="17"/>
      <c r="AF20" s="17"/>
      <c r="AG20" s="17"/>
      <c r="AH20" s="17"/>
      <c r="AI20" s="17"/>
      <c r="AJ20" s="17"/>
      <c r="AK20" s="17"/>
      <c r="AL20" s="17"/>
      <c r="AM20" s="17"/>
    </row>
    <row r="21" spans="2:39" ht="15">
      <c r="B21" s="91" t="s">
        <v>72</v>
      </c>
      <c r="C21" s="56">
        <v>0</v>
      </c>
      <c r="D21" s="14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50">
        <f t="shared" si="0"/>
      </c>
      <c r="AE21" s="17"/>
      <c r="AF21" s="17"/>
      <c r="AG21" s="17"/>
      <c r="AH21" s="17"/>
      <c r="AI21" s="17"/>
      <c r="AJ21" s="17"/>
      <c r="AK21" s="17"/>
      <c r="AL21" s="17"/>
      <c r="AM21" s="17"/>
    </row>
    <row r="22" spans="2:39" ht="15">
      <c r="B22" s="92" t="s">
        <v>73</v>
      </c>
      <c r="C22" s="56">
        <v>0</v>
      </c>
      <c r="D22" s="14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50">
        <f t="shared" si="0"/>
      </c>
      <c r="AE22" s="17"/>
      <c r="AF22" s="17"/>
      <c r="AG22" s="17"/>
      <c r="AH22" s="17"/>
      <c r="AI22" s="17"/>
      <c r="AJ22" s="17"/>
      <c r="AK22" s="17"/>
      <c r="AL22" s="17"/>
      <c r="AM22" s="17"/>
    </row>
    <row r="23" spans="2:39" ht="15">
      <c r="B23" s="92" t="s">
        <v>74</v>
      </c>
      <c r="C23" s="56">
        <v>0</v>
      </c>
      <c r="D23" s="14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50">
        <f t="shared" si="0"/>
      </c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ht="15">
      <c r="A24" s="93"/>
      <c r="B24" s="92" t="s">
        <v>20</v>
      </c>
      <c r="C24" s="56">
        <v>0</v>
      </c>
      <c r="D24" s="14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50">
        <f t="shared" si="0"/>
      </c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5.75" thickBot="1">
      <c r="A25" s="93"/>
      <c r="B25" s="92" t="s">
        <v>21</v>
      </c>
      <c r="C25" s="56">
        <v>0</v>
      </c>
      <c r="D25" s="14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50">
        <f t="shared" si="0"/>
      </c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ht="16.5" thickBot="1" thickTop="1">
      <c r="A26" s="93"/>
      <c r="B26" s="94" t="s">
        <v>94</v>
      </c>
      <c r="C26" s="95">
        <f>IF(SUM(C20:C25)=AllUnits,"","Check Math")</f>
      </c>
      <c r="D26" s="95">
        <f aca="true" t="shared" si="1" ref="D26:J26">IF(SUM(D20:D25)=D19,"","Check Math")</f>
      </c>
      <c r="E26" s="95">
        <f t="shared" si="1"/>
      </c>
      <c r="F26" s="95">
        <f t="shared" si="1"/>
      </c>
      <c r="G26" s="95">
        <f t="shared" si="1"/>
      </c>
      <c r="H26" s="95">
        <f t="shared" si="1"/>
      </c>
      <c r="I26" s="95">
        <f t="shared" si="1"/>
      </c>
      <c r="J26" s="95">
        <f t="shared" si="1"/>
      </c>
      <c r="K26" s="50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ht="15.75" thickTop="1">
      <c r="A27" s="93"/>
      <c r="K27" s="50"/>
      <c r="AE27" s="17"/>
      <c r="AF27" s="17"/>
      <c r="AG27" s="17"/>
      <c r="AH27" s="17"/>
      <c r="AI27" s="17"/>
      <c r="AJ27" s="17"/>
      <c r="AK27" s="17"/>
      <c r="AL27" s="17"/>
      <c r="AM27" s="17"/>
    </row>
    <row r="28" ht="15"/>
    <row r="29" ht="15"/>
    <row r="30" spans="2:10" ht="15"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15">
      <c r="A31" s="97" t="s">
        <v>164</v>
      </c>
      <c r="B31" s="96"/>
      <c r="C31" s="96"/>
      <c r="D31" s="96"/>
      <c r="E31" s="96"/>
      <c r="F31" s="96"/>
      <c r="G31" s="96"/>
      <c r="H31" s="96"/>
      <c r="I31" s="96"/>
      <c r="J31" s="96"/>
    </row>
    <row r="32" spans="2:10" ht="15">
      <c r="B32" s="92"/>
      <c r="C32" s="177" t="s">
        <v>165</v>
      </c>
      <c r="D32" s="87" t="s">
        <v>11</v>
      </c>
      <c r="E32" s="88" t="s">
        <v>12</v>
      </c>
      <c r="F32" s="88" t="s">
        <v>13</v>
      </c>
      <c r="G32" s="89" t="s">
        <v>14</v>
      </c>
      <c r="H32" s="88" t="s">
        <v>15</v>
      </c>
      <c r="I32" s="88" t="s">
        <v>47</v>
      </c>
      <c r="J32" s="88" t="s">
        <v>48</v>
      </c>
    </row>
    <row r="33" spans="2:10" ht="15.75" thickBot="1">
      <c r="B33" s="90"/>
      <c r="C33" s="99"/>
      <c r="D33" s="100"/>
      <c r="E33" s="101"/>
      <c r="F33" s="101"/>
      <c r="G33" s="101"/>
      <c r="H33" s="102"/>
      <c r="I33" s="102"/>
      <c r="J33" s="102"/>
    </row>
    <row r="34" spans="2:39" ht="15.75" thickTop="1">
      <c r="B34" s="91" t="s">
        <v>16</v>
      </c>
      <c r="C34" s="178" t="s">
        <v>166</v>
      </c>
      <c r="D34" s="103"/>
      <c r="E34" s="104"/>
      <c r="F34" s="104"/>
      <c r="G34" s="104"/>
      <c r="H34" s="105"/>
      <c r="I34" s="105"/>
      <c r="J34" s="105"/>
      <c r="AE34" s="17"/>
      <c r="AF34" s="17"/>
      <c r="AG34" s="17"/>
      <c r="AH34" s="17"/>
      <c r="AI34" s="17"/>
      <c r="AJ34" s="17"/>
      <c r="AK34" s="17"/>
      <c r="AL34" s="17"/>
      <c r="AM34" s="18" t="s">
        <v>92</v>
      </c>
    </row>
    <row r="35" spans="2:39" ht="15">
      <c r="B35" s="91" t="s">
        <v>17</v>
      </c>
      <c r="C35" s="5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50">
        <f>IF(ISTEXT(C35),"ERROR, LURA Is Not Numeric",IF((C35&gt;1),"ERROR, LURA Is Greater Than 100%",IF(OR(ISBLANK(D35),ISBLANK(E35),ISBLANK(F35),ISBLANK(G35),ISBLANK(H35),ISBLANK(I35),ISBLANK(J35)),"ERROR, Cell Cannot Be Blank, Zero is OK",IF(AND(ISNUMBER(C35),ISNUMBER(D35),ISNUMBER(E35),ISNUMBER(F35),ISNUMBER(G35),ISNUMBER(H35),ISNUMBER(I35),ISNUMBER(J35)),"","ERROR, Cell Must Be Numeric"))))</f>
      </c>
      <c r="M35" s="176"/>
      <c r="AE35" s="17">
        <f aca="true" t="shared" si="2" ref="AE35:AL39">IF(ISNUMBER(C35),0,1)</f>
        <v>0</v>
      </c>
      <c r="AF35" s="17">
        <f t="shared" si="2"/>
        <v>0</v>
      </c>
      <c r="AG35" s="17">
        <f t="shared" si="2"/>
        <v>0</v>
      </c>
      <c r="AH35" s="17">
        <f t="shared" si="2"/>
        <v>0</v>
      </c>
      <c r="AI35" s="17">
        <f t="shared" si="2"/>
        <v>0</v>
      </c>
      <c r="AJ35" s="17">
        <f t="shared" si="2"/>
        <v>0</v>
      </c>
      <c r="AK35" s="17">
        <f t="shared" si="2"/>
        <v>0</v>
      </c>
      <c r="AL35" s="17">
        <f t="shared" si="2"/>
        <v>0</v>
      </c>
      <c r="AM35" s="17">
        <f>SUM(AE35:AL35)</f>
        <v>0</v>
      </c>
    </row>
    <row r="36" spans="2:39" ht="15">
      <c r="B36" s="91" t="s">
        <v>18</v>
      </c>
      <c r="C36" s="5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50">
        <f>IF(ISTEXT(C36),"ERROR, LURA Is Not Numeric",IF((C36&gt;1),"ERROR, LURA Is Greater Than 100%",IF(OR(ISBLANK(D36),ISBLANK(E36),ISBLANK(F36),ISBLANK(G36),ISBLANK(H36),ISBLANK(I36),ISBLANK(J36)),"ERROR, Cell Cannot Be Blank, Zero is OK",IF(AND(ISNUMBER(C36),ISNUMBER(D36),ISNUMBER(E36),ISNUMBER(F36),ISNUMBER(G36),ISNUMBER(H36),ISNUMBER(I36),ISNUMBER(J36)),"","ERROR, Cell Must Be Numeric"))))</f>
      </c>
      <c r="M36" s="176"/>
      <c r="AE36" s="17">
        <f t="shared" si="2"/>
        <v>0</v>
      </c>
      <c r="AF36" s="17">
        <f t="shared" si="2"/>
        <v>0</v>
      </c>
      <c r="AG36" s="17">
        <f t="shared" si="2"/>
        <v>0</v>
      </c>
      <c r="AH36" s="17">
        <f t="shared" si="2"/>
        <v>0</v>
      </c>
      <c r="AI36" s="17">
        <f t="shared" si="2"/>
        <v>0</v>
      </c>
      <c r="AJ36" s="17">
        <f t="shared" si="2"/>
        <v>0</v>
      </c>
      <c r="AK36" s="17">
        <f t="shared" si="2"/>
        <v>0</v>
      </c>
      <c r="AL36" s="17">
        <f t="shared" si="2"/>
        <v>0</v>
      </c>
      <c r="AM36" s="17">
        <f>SUM(AE36:AL36)</f>
        <v>0</v>
      </c>
    </row>
    <row r="37" spans="2:39" ht="15">
      <c r="B37" s="91" t="s">
        <v>19</v>
      </c>
      <c r="C37" s="5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50">
        <f>IF(ISTEXT(C37),"ERROR, LURA Is Not Numeric",IF((C37&gt;1),"ERROR, LURA Is Greater Than 100%",IF(OR(ISBLANK(D37),ISBLANK(E37),ISBLANK(F37),ISBLANK(G37),ISBLANK(H37),ISBLANK(I37),ISBLANK(J37)),"ERROR, Cell Cannot Be Blank, Zero is OK",IF(AND(ISNUMBER(C37),ISNUMBER(D37),ISNUMBER(E37),ISNUMBER(F37),ISNUMBER(G37),ISNUMBER(H37),ISNUMBER(I37),ISNUMBER(J37)),"","ERROR, Cell Must Be Numeric"))))</f>
      </c>
      <c r="M37" s="176"/>
      <c r="AE37" s="17">
        <f t="shared" si="2"/>
        <v>0</v>
      </c>
      <c r="AF37" s="17">
        <f t="shared" si="2"/>
        <v>0</v>
      </c>
      <c r="AG37" s="17">
        <f t="shared" si="2"/>
        <v>0</v>
      </c>
      <c r="AH37" s="17">
        <f t="shared" si="2"/>
        <v>0</v>
      </c>
      <c r="AI37" s="17">
        <f t="shared" si="2"/>
        <v>0</v>
      </c>
      <c r="AJ37" s="17">
        <f t="shared" si="2"/>
        <v>0</v>
      </c>
      <c r="AK37" s="17">
        <f t="shared" si="2"/>
        <v>0</v>
      </c>
      <c r="AL37" s="17">
        <f t="shared" si="2"/>
        <v>0</v>
      </c>
      <c r="AM37" s="17">
        <f>SUM(AE37:AL37)</f>
        <v>0</v>
      </c>
    </row>
    <row r="38" spans="1:39" ht="15">
      <c r="A38" s="106"/>
      <c r="B38" s="91" t="s">
        <v>20</v>
      </c>
      <c r="C38" s="5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50">
        <f>IF(ISTEXT(C38),"ERROR, LURA Is Not Numeric",IF((C38&gt;1),"ERROR, LURA Is Greater Than 100%",IF(OR(ISBLANK(D38),ISBLANK(E38),ISBLANK(F38),ISBLANK(G38),ISBLANK(H38),ISBLANK(I38),ISBLANK(J38)),"ERROR, Cell Cannot Be Blank, Zero is OK",IF(AND(ISNUMBER(C38),ISNUMBER(D38),ISNUMBER(E38),ISNUMBER(F38),ISNUMBER(G38),ISNUMBER(H38),ISNUMBER(I38),ISNUMBER(J38)),"","ERROR, Cell Must Be Numeric"))))</f>
      </c>
      <c r="M38" s="176"/>
      <c r="AE38" s="17">
        <f t="shared" si="2"/>
        <v>0</v>
      </c>
      <c r="AF38" s="17">
        <f t="shared" si="2"/>
        <v>0</v>
      </c>
      <c r="AG38" s="17">
        <f t="shared" si="2"/>
        <v>0</v>
      </c>
      <c r="AH38" s="17">
        <f t="shared" si="2"/>
        <v>0</v>
      </c>
      <c r="AI38" s="17">
        <f t="shared" si="2"/>
        <v>0</v>
      </c>
      <c r="AJ38" s="17">
        <f t="shared" si="2"/>
        <v>0</v>
      </c>
      <c r="AK38" s="17">
        <f t="shared" si="2"/>
        <v>0</v>
      </c>
      <c r="AL38" s="17">
        <f t="shared" si="2"/>
        <v>0</v>
      </c>
      <c r="AM38" s="17">
        <f>SUM(AE38:AL38)</f>
        <v>0</v>
      </c>
    </row>
    <row r="39" spans="1:39" ht="15">
      <c r="A39" s="106"/>
      <c r="B39" s="91" t="s">
        <v>21</v>
      </c>
      <c r="C39" s="5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50">
        <f>IF(ISTEXT(C39),"ERROR, LURA Is Not Numeric",IF((C39&gt;1),"ERROR, LURA Is Greater Than 100%",IF(OR(ISBLANK(D39),ISBLANK(E39),ISBLANK(F39),ISBLANK(G39),ISBLANK(H39),ISBLANK(I39),ISBLANK(J39)),"ERROR, Cell Cannot Be Blank, Zero is OK",IF(AND(ISNUMBER(C39),ISNUMBER(D39),ISNUMBER(E39),ISNUMBER(F39),ISNUMBER(G39),ISNUMBER(H39),ISNUMBER(I39),ISNUMBER(J39)),"","ERROR, Cell Must Be Numeric"))))</f>
      </c>
      <c r="M39" s="176"/>
      <c r="AE39" s="17">
        <f t="shared" si="2"/>
        <v>0</v>
      </c>
      <c r="AF39" s="17">
        <f t="shared" si="2"/>
        <v>0</v>
      </c>
      <c r="AG39" s="17">
        <f t="shared" si="2"/>
        <v>0</v>
      </c>
      <c r="AH39" s="17">
        <f t="shared" si="2"/>
        <v>0</v>
      </c>
      <c r="AI39" s="17">
        <f t="shared" si="2"/>
        <v>0</v>
      </c>
      <c r="AJ39" s="17">
        <f t="shared" si="2"/>
        <v>0</v>
      </c>
      <c r="AK39" s="17">
        <f t="shared" si="2"/>
        <v>0</v>
      </c>
      <c r="AL39" s="17">
        <f t="shared" si="2"/>
        <v>0</v>
      </c>
      <c r="AM39" s="17">
        <f>SUM(AE39:AL39)</f>
        <v>0</v>
      </c>
    </row>
    <row r="40" ht="15">
      <c r="M40" s="176"/>
    </row>
    <row r="41" spans="2:10" ht="15.75" thickBot="1">
      <c r="B41" s="26"/>
      <c r="C41" s="107"/>
      <c r="D41" s="108"/>
      <c r="E41" s="108"/>
      <c r="F41" s="108"/>
      <c r="G41" s="108"/>
      <c r="H41" s="108"/>
      <c r="I41" s="96"/>
      <c r="J41" s="96"/>
    </row>
    <row r="42" spans="1:10" ht="15.75" thickBot="1">
      <c r="A42" s="97" t="s">
        <v>38</v>
      </c>
      <c r="B42" s="26"/>
      <c r="C42" s="109" t="s">
        <v>81</v>
      </c>
      <c r="D42" s="209"/>
      <c r="E42" s="210"/>
      <c r="F42" s="210"/>
      <c r="G42" s="210"/>
      <c r="H42" s="210"/>
      <c r="I42" s="210"/>
      <c r="J42" s="211"/>
    </row>
    <row r="43" spans="2:39" ht="15">
      <c r="B43" s="92"/>
      <c r="C43" s="98" t="s">
        <v>80</v>
      </c>
      <c r="D43" s="110" t="s">
        <v>11</v>
      </c>
      <c r="E43" s="111" t="s">
        <v>12</v>
      </c>
      <c r="F43" s="111" t="s">
        <v>13</v>
      </c>
      <c r="G43" s="112" t="s">
        <v>14</v>
      </c>
      <c r="H43" s="111" t="s">
        <v>15</v>
      </c>
      <c r="I43" s="111" t="s">
        <v>47</v>
      </c>
      <c r="J43" s="111" t="s">
        <v>48</v>
      </c>
      <c r="AF43" s="17"/>
      <c r="AG43" s="17"/>
      <c r="AH43" s="17"/>
      <c r="AI43" s="17"/>
      <c r="AJ43" s="17"/>
      <c r="AK43" s="17"/>
      <c r="AL43" s="17"/>
      <c r="AM43" s="18" t="s">
        <v>92</v>
      </c>
    </row>
    <row r="44" spans="2:39" ht="15.75" thickBot="1">
      <c r="B44" s="90" t="s">
        <v>10</v>
      </c>
      <c r="C44" s="113" t="s">
        <v>79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50">
        <f aca="true" t="shared" si="3" ref="K44:K49">IF(OR(ISBLANK(D44),ISBLANK(E44),ISBLANK(F44),ISBLANK(G44),ISBLANK(H44),ISBLANK(I44),ISBLANK(J44)),"ERROR, Cell Cannot Be Blank, Zero is OK",IF(AND(ISNUMBER(D44),ISNUMBER(E44),ISNUMBER(F44),ISNUMBER(G44),ISNUMBER(H44),ISNUMBER(I44),ISNUMBER(J44)),"","ERROR, Cell Must Be Numeric"))</f>
      </c>
      <c r="AF44" s="17">
        <f aca="true" t="shared" si="4" ref="AF44:AL49">IF(ISNUMBER(D44),0,1)</f>
        <v>0</v>
      </c>
      <c r="AG44" s="17">
        <f t="shared" si="4"/>
        <v>0</v>
      </c>
      <c r="AH44" s="17">
        <f t="shared" si="4"/>
        <v>0</v>
      </c>
      <c r="AI44" s="17">
        <f t="shared" si="4"/>
        <v>0</v>
      </c>
      <c r="AJ44" s="17">
        <f t="shared" si="4"/>
        <v>0</v>
      </c>
      <c r="AK44" s="17">
        <f t="shared" si="4"/>
        <v>0</v>
      </c>
      <c r="AL44" s="17">
        <f t="shared" si="4"/>
        <v>0</v>
      </c>
      <c r="AM44" s="17">
        <f aca="true" t="shared" si="5" ref="AM44:AM49">SUM(AE44:AL44)</f>
        <v>0</v>
      </c>
    </row>
    <row r="45" spans="1:39" ht="15.75" thickTop="1">
      <c r="A45" s="114"/>
      <c r="B45" s="91" t="s">
        <v>22</v>
      </c>
      <c r="C45" s="115" t="s">
        <v>43</v>
      </c>
      <c r="D45" s="1">
        <v>0</v>
      </c>
      <c r="E45" s="2">
        <v>0</v>
      </c>
      <c r="F45" s="2">
        <v>0</v>
      </c>
      <c r="G45" s="2">
        <v>0</v>
      </c>
      <c r="H45" s="3">
        <v>0</v>
      </c>
      <c r="I45" s="3">
        <v>0</v>
      </c>
      <c r="J45" s="3">
        <v>0</v>
      </c>
      <c r="K45" s="50">
        <f t="shared" si="3"/>
      </c>
      <c r="AF45" s="17">
        <f t="shared" si="4"/>
        <v>0</v>
      </c>
      <c r="AG45" s="17">
        <f t="shared" si="4"/>
        <v>0</v>
      </c>
      <c r="AH45" s="17">
        <f t="shared" si="4"/>
        <v>0</v>
      </c>
      <c r="AI45" s="17">
        <f t="shared" si="4"/>
        <v>0</v>
      </c>
      <c r="AJ45" s="17">
        <f t="shared" si="4"/>
        <v>0</v>
      </c>
      <c r="AK45" s="17">
        <f t="shared" si="4"/>
        <v>0</v>
      </c>
      <c r="AL45" s="17">
        <f t="shared" si="4"/>
        <v>0</v>
      </c>
      <c r="AM45" s="17">
        <f t="shared" si="5"/>
        <v>0</v>
      </c>
    </row>
    <row r="46" spans="1:39" ht="15">
      <c r="A46" s="114"/>
      <c r="B46" s="91" t="s">
        <v>39</v>
      </c>
      <c r="C46" s="116" t="s">
        <v>40</v>
      </c>
      <c r="D46" s="1">
        <v>0</v>
      </c>
      <c r="E46" s="2">
        <v>0</v>
      </c>
      <c r="F46" s="2">
        <v>0</v>
      </c>
      <c r="G46" s="2">
        <v>0</v>
      </c>
      <c r="H46" s="3">
        <v>0</v>
      </c>
      <c r="I46" s="3">
        <v>0</v>
      </c>
      <c r="J46" s="3">
        <v>0</v>
      </c>
      <c r="K46" s="50">
        <f t="shared" si="3"/>
      </c>
      <c r="AF46" s="17">
        <f t="shared" si="4"/>
        <v>0</v>
      </c>
      <c r="AG46" s="17">
        <f t="shared" si="4"/>
        <v>0</v>
      </c>
      <c r="AH46" s="17">
        <f t="shared" si="4"/>
        <v>0</v>
      </c>
      <c r="AI46" s="17">
        <f t="shared" si="4"/>
        <v>0</v>
      </c>
      <c r="AJ46" s="17">
        <f t="shared" si="4"/>
        <v>0</v>
      </c>
      <c r="AK46" s="17">
        <f t="shared" si="4"/>
        <v>0</v>
      </c>
      <c r="AL46" s="17">
        <f t="shared" si="4"/>
        <v>0</v>
      </c>
      <c r="AM46" s="17">
        <f t="shared" si="5"/>
        <v>0</v>
      </c>
    </row>
    <row r="47" spans="1:39" ht="15">
      <c r="A47" s="114"/>
      <c r="B47" s="92" t="s">
        <v>23</v>
      </c>
      <c r="C47" s="116" t="s">
        <v>43</v>
      </c>
      <c r="D47" s="1">
        <v>0</v>
      </c>
      <c r="E47" s="2">
        <v>0</v>
      </c>
      <c r="F47" s="2">
        <v>0</v>
      </c>
      <c r="G47" s="2">
        <v>0</v>
      </c>
      <c r="H47" s="3">
        <v>0</v>
      </c>
      <c r="I47" s="3">
        <v>0</v>
      </c>
      <c r="J47" s="3">
        <v>0</v>
      </c>
      <c r="K47" s="50">
        <f t="shared" si="3"/>
      </c>
      <c r="AF47" s="17">
        <f t="shared" si="4"/>
        <v>0</v>
      </c>
      <c r="AG47" s="17">
        <f t="shared" si="4"/>
        <v>0</v>
      </c>
      <c r="AH47" s="17">
        <f t="shared" si="4"/>
        <v>0</v>
      </c>
      <c r="AI47" s="17">
        <f t="shared" si="4"/>
        <v>0</v>
      </c>
      <c r="AJ47" s="17">
        <f t="shared" si="4"/>
        <v>0</v>
      </c>
      <c r="AK47" s="17">
        <f t="shared" si="4"/>
        <v>0</v>
      </c>
      <c r="AL47" s="17">
        <f t="shared" si="4"/>
        <v>0</v>
      </c>
      <c r="AM47" s="17">
        <f t="shared" si="5"/>
        <v>0</v>
      </c>
    </row>
    <row r="48" spans="1:39" ht="15">
      <c r="A48" s="114"/>
      <c r="B48" s="92" t="s">
        <v>63</v>
      </c>
      <c r="C48" s="81"/>
      <c r="D48" s="1">
        <v>0</v>
      </c>
      <c r="E48" s="2">
        <v>0</v>
      </c>
      <c r="F48" s="2">
        <v>0</v>
      </c>
      <c r="G48" s="2">
        <v>0</v>
      </c>
      <c r="H48" s="3">
        <v>0</v>
      </c>
      <c r="I48" s="3">
        <v>0</v>
      </c>
      <c r="J48" s="3">
        <v>0</v>
      </c>
      <c r="K48" s="50">
        <f t="shared" si="3"/>
      </c>
      <c r="AF48" s="17">
        <f t="shared" si="4"/>
        <v>0</v>
      </c>
      <c r="AG48" s="17">
        <f t="shared" si="4"/>
        <v>0</v>
      </c>
      <c r="AH48" s="17">
        <f t="shared" si="4"/>
        <v>0</v>
      </c>
      <c r="AI48" s="17">
        <f t="shared" si="4"/>
        <v>0</v>
      </c>
      <c r="AJ48" s="17">
        <f t="shared" si="4"/>
        <v>0</v>
      </c>
      <c r="AK48" s="17">
        <f t="shared" si="4"/>
        <v>0</v>
      </c>
      <c r="AL48" s="17">
        <f t="shared" si="4"/>
        <v>0</v>
      </c>
      <c r="AM48" s="17">
        <f t="shared" si="5"/>
        <v>0</v>
      </c>
    </row>
    <row r="49" spans="1:39" ht="15.75" thickBot="1">
      <c r="A49" s="114"/>
      <c r="B49" s="92" t="s">
        <v>41</v>
      </c>
      <c r="C49" s="117" t="s">
        <v>42</v>
      </c>
      <c r="D49" s="6">
        <v>0</v>
      </c>
      <c r="E49" s="7">
        <v>0</v>
      </c>
      <c r="F49" s="7">
        <v>0</v>
      </c>
      <c r="G49" s="7">
        <v>0</v>
      </c>
      <c r="H49" s="8">
        <v>0</v>
      </c>
      <c r="I49" s="8">
        <v>0</v>
      </c>
      <c r="J49" s="8">
        <v>0</v>
      </c>
      <c r="K49" s="50">
        <f t="shared" si="3"/>
      </c>
      <c r="AF49" s="17">
        <f t="shared" si="4"/>
        <v>0</v>
      </c>
      <c r="AG49" s="17">
        <f t="shared" si="4"/>
        <v>0</v>
      </c>
      <c r="AH49" s="17">
        <f t="shared" si="4"/>
        <v>0</v>
      </c>
      <c r="AI49" s="17">
        <f t="shared" si="4"/>
        <v>0</v>
      </c>
      <c r="AJ49" s="17">
        <f t="shared" si="4"/>
        <v>0</v>
      </c>
      <c r="AK49" s="17">
        <f t="shared" si="4"/>
        <v>0</v>
      </c>
      <c r="AL49" s="17">
        <f t="shared" si="4"/>
        <v>0</v>
      </c>
      <c r="AM49" s="17">
        <f t="shared" si="5"/>
        <v>0</v>
      </c>
    </row>
    <row r="50" spans="1:11" ht="15.75" thickBot="1">
      <c r="A50" s="24"/>
      <c r="B50" s="118" t="s">
        <v>82</v>
      </c>
      <c r="C50" s="206"/>
      <c r="D50" s="207"/>
      <c r="E50" s="207"/>
      <c r="F50" s="207"/>
      <c r="G50" s="207"/>
      <c r="H50" s="207"/>
      <c r="I50" s="207"/>
      <c r="J50" s="208"/>
      <c r="K50" s="24"/>
    </row>
    <row r="51" spans="1:11" ht="15">
      <c r="A51" s="114"/>
      <c r="B51" s="24"/>
      <c r="C51" s="24"/>
      <c r="D51" s="24"/>
      <c r="E51" s="24"/>
      <c r="F51" s="24"/>
      <c r="G51" s="119"/>
      <c r="H51" s="24"/>
      <c r="I51" s="24"/>
      <c r="J51" s="24"/>
      <c r="K51" s="24"/>
    </row>
    <row r="52" ht="15">
      <c r="J52" s="52"/>
    </row>
    <row r="57" ht="15">
      <c r="D57" s="120"/>
    </row>
    <row r="58" ht="15">
      <c r="D58" s="120"/>
    </row>
    <row r="59" ht="15">
      <c r="D59" s="120"/>
    </row>
    <row r="60" ht="15">
      <c r="D60" s="120"/>
    </row>
    <row r="61" ht="15">
      <c r="D61" s="121"/>
    </row>
    <row r="111" spans="2:5" ht="15">
      <c r="B111" s="74" t="s">
        <v>30</v>
      </c>
      <c r="E111" s="16" t="s">
        <v>40</v>
      </c>
    </row>
    <row r="112" spans="2:5" ht="15">
      <c r="B112" s="75" t="s">
        <v>29</v>
      </c>
      <c r="E112" s="16" t="s">
        <v>43</v>
      </c>
    </row>
    <row r="113" spans="2:5" ht="15">
      <c r="B113" s="75" t="s">
        <v>31</v>
      </c>
      <c r="E113" s="16" t="s">
        <v>46</v>
      </c>
    </row>
    <row r="114" ht="15">
      <c r="B114" s="75" t="s">
        <v>32</v>
      </c>
    </row>
    <row r="115" spans="2:5" ht="15">
      <c r="B115" s="75" t="s">
        <v>33</v>
      </c>
      <c r="E115" s="16" t="s">
        <v>40</v>
      </c>
    </row>
    <row r="116" spans="2:5" ht="15">
      <c r="B116" s="75" t="s">
        <v>34</v>
      </c>
      <c r="E116" s="16" t="s">
        <v>44</v>
      </c>
    </row>
    <row r="117" spans="2:5" ht="15">
      <c r="B117" s="75" t="s">
        <v>37</v>
      </c>
      <c r="E117" s="16" t="s">
        <v>43</v>
      </c>
    </row>
    <row r="118" spans="2:5" ht="15">
      <c r="B118" s="75" t="s">
        <v>24</v>
      </c>
      <c r="E118" s="16" t="s">
        <v>46</v>
      </c>
    </row>
    <row r="119" ht="15">
      <c r="B119" s="75" t="s">
        <v>25</v>
      </c>
    </row>
    <row r="120" spans="2:5" ht="15">
      <c r="B120" s="75" t="s">
        <v>35</v>
      </c>
      <c r="E120" s="16" t="s">
        <v>43</v>
      </c>
    </row>
    <row r="121" spans="2:5" ht="15">
      <c r="B121" s="75" t="s">
        <v>26</v>
      </c>
      <c r="E121" s="16" t="s">
        <v>46</v>
      </c>
    </row>
    <row r="122" spans="2:5" ht="15">
      <c r="B122" s="75" t="s">
        <v>27</v>
      </c>
      <c r="E122" s="16" t="s">
        <v>42</v>
      </c>
    </row>
    <row r="123" spans="2:5" ht="15">
      <c r="B123" s="75" t="s">
        <v>36</v>
      </c>
      <c r="E123" s="16" t="s">
        <v>40</v>
      </c>
    </row>
    <row r="124" ht="15">
      <c r="B124" s="75" t="s">
        <v>28</v>
      </c>
    </row>
    <row r="126" ht="15">
      <c r="E126" s="16" t="s">
        <v>45</v>
      </c>
    </row>
    <row r="127" ht="15">
      <c r="E127" s="16" t="s">
        <v>40</v>
      </c>
    </row>
  </sheetData>
  <sheetProtection password="CC40" sheet="1"/>
  <mergeCells count="14">
    <mergeCell ref="A1:K1"/>
    <mergeCell ref="A2:K2"/>
    <mergeCell ref="A3:K3"/>
    <mergeCell ref="C50:J50"/>
    <mergeCell ref="D42:J42"/>
    <mergeCell ref="A7:B7"/>
    <mergeCell ref="A9:B9"/>
    <mergeCell ref="C7:H7"/>
    <mergeCell ref="C9:H9"/>
    <mergeCell ref="C13:H13"/>
    <mergeCell ref="A11:B11"/>
    <mergeCell ref="A5:B5"/>
    <mergeCell ref="A13:B13"/>
    <mergeCell ref="C11:H11"/>
  </mergeCells>
  <conditionalFormatting sqref="C35:C39">
    <cfRule type="cellIs" priority="1" dxfId="0" operator="lessThanOrEqual" stopIfTrue="1">
      <formula>1</formula>
    </cfRule>
    <cfRule type="cellIs" priority="2" dxfId="1" operator="greaterThan" stopIfTrue="1">
      <formula>0.1</formula>
    </cfRule>
    <cfRule type="cellIs" priority="3" dxfId="1" operator="lessThan" stopIfTrue="1">
      <formula>0</formula>
    </cfRule>
  </conditionalFormatting>
  <conditionalFormatting sqref="C7:H13">
    <cfRule type="cellIs" priority="4" dxfId="2" operator="equal" stopIfTrue="1">
      <formula>0</formula>
    </cfRule>
  </conditionalFormatting>
  <dataValidations count="5">
    <dataValidation type="list" allowBlank="1" showInputMessage="1" showErrorMessage="1" sqref="C45">
      <formula1>$E$111:$E$113</formula1>
    </dataValidation>
    <dataValidation type="list" allowBlank="1" showInputMessage="1" showErrorMessage="1" sqref="C46">
      <formula1>$E$126:$E$127</formula1>
    </dataValidation>
    <dataValidation type="list" allowBlank="1" showInputMessage="1" showErrorMessage="1" sqref="C47">
      <formula1>$E$115:$E$118</formula1>
    </dataValidation>
    <dataValidation type="list" allowBlank="1" showInputMessage="1" showErrorMessage="1" sqref="C49">
      <formula1>$E$120:$E$123</formula1>
    </dataValidation>
    <dataValidation type="list" allowBlank="1" showInputMessage="1" showErrorMessage="1" sqref="F14:H14 F12:H12">
      <formula1>$B$111:$B$124</formula1>
    </dataValidation>
  </dataValidations>
  <printOptions horizontalCentered="1"/>
  <pageMargins left="0.7" right="0.7" top="0.75" bottom="0.5" header="0.3" footer="0.3"/>
  <pageSetup fitToHeight="1" fitToWidth="1" horizontalDpi="600" verticalDpi="600" orientation="landscape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showGridLines="0" zoomScale="85" zoomScaleNormal="85" zoomScalePageLayoutView="0" workbookViewId="0" topLeftCell="A1">
      <selection activeCell="A4" sqref="A4:K4"/>
    </sheetView>
  </sheetViews>
  <sheetFormatPr defaultColWidth="9.140625" defaultRowHeight="15"/>
  <cols>
    <col min="1" max="2" width="9.140625" style="16" customWidth="1"/>
    <col min="3" max="9" width="10.57421875" style="16" customWidth="1"/>
    <col min="10" max="16384" width="9.140625" style="16" customWidth="1"/>
  </cols>
  <sheetData>
    <row r="1" spans="1:13" ht="16.5" customHeight="1">
      <c r="A1" s="195" t="s">
        <v>108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M1" s="158"/>
    </row>
    <row r="2" spans="1:11" ht="13.5" customHeight="1">
      <c r="A2" s="196" t="s">
        <v>109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3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3.5" customHeight="1">
      <c r="A4" s="199" t="s">
        <v>148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21.75" customHeight="1">
      <c r="A5" s="199" t="s">
        <v>83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4" ht="19.5">
      <c r="A6" s="122"/>
      <c r="B6" s="25"/>
      <c r="C6" s="25"/>
      <c r="D6" s="25"/>
    </row>
    <row r="7" spans="1:5" ht="19.5">
      <c r="A7" s="123" t="s">
        <v>8</v>
      </c>
      <c r="B7" s="25"/>
      <c r="C7" s="25"/>
      <c r="D7" s="25"/>
      <c r="E7" s="124">
        <f>'Pg 1 - Owner; Inc &amp; Exp'!C7</f>
        <v>0</v>
      </c>
    </row>
    <row r="8" spans="1:4" ht="19.5">
      <c r="A8" s="122"/>
      <c r="B8" s="25"/>
      <c r="C8" s="25"/>
      <c r="D8" s="25"/>
    </row>
    <row r="9" spans="1:39" ht="19.5">
      <c r="A9" s="125" t="s">
        <v>75</v>
      </c>
      <c r="B9" s="126"/>
      <c r="C9" s="25"/>
      <c r="D9" s="25"/>
      <c r="E9" s="9">
        <v>0</v>
      </c>
      <c r="F9" s="50">
        <f>IF(OR(ISBLANK(E9)),"ERROR, Cell Cannot Be Blank",IF(AND(ISNUMBER(E9)),"","ERROR, Cell Must Be Numeric"))</f>
      </c>
      <c r="AF9" s="17"/>
      <c r="AG9" s="17"/>
      <c r="AH9" s="17"/>
      <c r="AI9" s="17"/>
      <c r="AJ9" s="17"/>
      <c r="AK9" s="17"/>
      <c r="AL9" s="17"/>
      <c r="AM9" s="17"/>
    </row>
    <row r="10" spans="1:39" ht="15">
      <c r="A10" s="125"/>
      <c r="B10" s="125"/>
      <c r="E10" s="127"/>
      <c r="AF10" s="17"/>
      <c r="AG10" s="17"/>
      <c r="AH10" s="17"/>
      <c r="AI10" s="17"/>
      <c r="AJ10" s="17"/>
      <c r="AK10" s="17"/>
      <c r="AL10" s="17"/>
      <c r="AM10" s="17"/>
    </row>
    <row r="11" spans="1:39" ht="15">
      <c r="A11" s="125" t="s">
        <v>49</v>
      </c>
      <c r="B11" s="125"/>
      <c r="E11" s="9">
        <v>0</v>
      </c>
      <c r="F11" s="50">
        <f>IF(OR(ISBLANK(E11)),"ERROR, Cell Cannot Be Blank",IF(AND(ISNUMBER(E11)),"","ERROR, Cell Must Be Numeric"))</f>
      </c>
      <c r="AF11" s="17"/>
      <c r="AG11" s="17"/>
      <c r="AH11" s="17"/>
      <c r="AI11" s="17"/>
      <c r="AJ11" s="17"/>
      <c r="AK11" s="17"/>
      <c r="AL11" s="17"/>
      <c r="AM11" s="17"/>
    </row>
    <row r="12" spans="1:39" ht="15">
      <c r="A12" s="125"/>
      <c r="B12" s="125"/>
      <c r="E12" s="120"/>
      <c r="AF12" s="17"/>
      <c r="AG12" s="17"/>
      <c r="AH12" s="17"/>
      <c r="AI12" s="17"/>
      <c r="AJ12" s="17"/>
      <c r="AK12" s="17"/>
      <c r="AL12" s="17"/>
      <c r="AM12" s="17"/>
    </row>
    <row r="13" spans="1:39" ht="15">
      <c r="A13" s="125" t="s">
        <v>62</v>
      </c>
      <c r="B13" s="125"/>
      <c r="E13" s="9">
        <v>0</v>
      </c>
      <c r="F13" s="50">
        <f>IF(OR(ISBLANK(E13)),"ERROR, Cell Cannot Be Blank",IF(AND(ISNUMBER(E13)),"","ERROR, Cell Must Be Numeric"))</f>
      </c>
      <c r="AF13" s="17"/>
      <c r="AG13" s="17"/>
      <c r="AH13" s="17"/>
      <c r="AI13" s="17"/>
      <c r="AJ13" s="17"/>
      <c r="AK13" s="17"/>
      <c r="AL13" s="17"/>
      <c r="AM13" s="17"/>
    </row>
    <row r="14" spans="1:39" ht="15">
      <c r="A14" s="125"/>
      <c r="B14" s="125"/>
      <c r="E14" s="120"/>
      <c r="F14" s="50"/>
      <c r="AF14" s="17"/>
      <c r="AG14" s="17"/>
      <c r="AH14" s="17"/>
      <c r="AI14" s="17"/>
      <c r="AJ14" s="17"/>
      <c r="AK14" s="17"/>
      <c r="AL14" s="17"/>
      <c r="AM14" s="17"/>
    </row>
    <row r="15" spans="1:39" ht="15">
      <c r="A15" s="125"/>
      <c r="B15" s="125"/>
      <c r="E15" s="174" t="s">
        <v>157</v>
      </c>
      <c r="F15" s="50"/>
      <c r="AF15" s="17"/>
      <c r="AG15" s="17"/>
      <c r="AH15" s="17"/>
      <c r="AI15" s="17"/>
      <c r="AJ15" s="17"/>
      <c r="AK15" s="17"/>
      <c r="AL15" s="17"/>
      <c r="AM15" s="17"/>
    </row>
    <row r="16" spans="1:39" ht="15">
      <c r="A16" s="125" t="s">
        <v>158</v>
      </c>
      <c r="B16" s="125"/>
      <c r="E16" s="175" t="s">
        <v>163</v>
      </c>
      <c r="F16" s="50">
        <f>IF(AND(E16&lt;&gt;"yes",E16&lt;&gt;"no"),"ERROR: Cell Input Must Be 'Yes' or 'No'","")</f>
      </c>
      <c r="AF16" s="17"/>
      <c r="AG16" s="17"/>
      <c r="AH16" s="17"/>
      <c r="AI16" s="17"/>
      <c r="AJ16" s="17"/>
      <c r="AK16" s="17"/>
      <c r="AL16" s="17"/>
      <c r="AM16" s="17"/>
    </row>
    <row r="17" spans="1:39" ht="15">
      <c r="A17" s="125"/>
      <c r="B17" s="125"/>
      <c r="E17" s="120"/>
      <c r="AF17" s="17"/>
      <c r="AG17" s="17"/>
      <c r="AH17" s="17"/>
      <c r="AI17" s="17"/>
      <c r="AJ17" s="17"/>
      <c r="AK17" s="17"/>
      <c r="AL17" s="17"/>
      <c r="AM17" s="17"/>
    </row>
    <row r="18" spans="1:39" ht="15">
      <c r="A18" s="125" t="s">
        <v>61</v>
      </c>
      <c r="B18" s="125"/>
      <c r="E18" s="10">
        <v>0</v>
      </c>
      <c r="F18" s="50">
        <f>IF(OR(ISBLANK(E18)),"ERROR, Cell Cannot Be Blank",IF(AND(ISNUMBER(E18)),"","ERROR, Cell Must Be Numeric"))</f>
      </c>
      <c r="AF18" s="17"/>
      <c r="AG18" s="17"/>
      <c r="AH18" s="17"/>
      <c r="AI18" s="17"/>
      <c r="AJ18" s="17"/>
      <c r="AK18" s="17"/>
      <c r="AL18" s="17"/>
      <c r="AM18" s="17"/>
    </row>
    <row r="19" spans="1:39" ht="15">
      <c r="A19" s="125"/>
      <c r="B19" s="125"/>
      <c r="E19" s="120"/>
      <c r="F19" s="50"/>
      <c r="AF19" s="17"/>
      <c r="AG19" s="17"/>
      <c r="AH19" s="17"/>
      <c r="AI19" s="17"/>
      <c r="AJ19" s="17"/>
      <c r="AK19" s="17"/>
      <c r="AL19" s="17"/>
      <c r="AM19" s="17"/>
    </row>
    <row r="20" spans="1:39" ht="15">
      <c r="A20" s="125" t="s">
        <v>162</v>
      </c>
      <c r="B20" s="125"/>
      <c r="E20" s="10">
        <v>0</v>
      </c>
      <c r="F20" s="50">
        <f>IF(OR(ISBLANK(E$20)),"ERROR, Cell Cannot Be Blank,",IF(AND(ISNUMBER(E20)),"","ERROR, Cell Must Be Numeric"))</f>
      </c>
      <c r="AF20" s="17"/>
      <c r="AG20" s="17"/>
      <c r="AH20" s="17"/>
      <c r="AI20" s="17"/>
      <c r="AJ20" s="17"/>
      <c r="AK20" s="17"/>
      <c r="AL20" s="17"/>
      <c r="AM20" s="17"/>
    </row>
    <row r="21" spans="1:39" ht="15">
      <c r="A21" s="125"/>
      <c r="B21" s="125"/>
      <c r="E21" s="51"/>
      <c r="F21" s="50">
        <f>IF(ISBLANK(E$20),"If No 'Estimated Tax Rate' Available, Use 'Current Tax Rate'","")</f>
      </c>
      <c r="AF21" s="17"/>
      <c r="AG21" s="17"/>
      <c r="AH21" s="17"/>
      <c r="AI21" s="17"/>
      <c r="AJ21" s="17"/>
      <c r="AK21" s="17"/>
      <c r="AL21" s="17"/>
      <c r="AM21" s="17"/>
    </row>
    <row r="22" spans="1:39" ht="15">
      <c r="A22" s="125" t="s">
        <v>59</v>
      </c>
      <c r="B22" s="125"/>
      <c r="E22" s="51">
        <f>+TAXRATE*PYEQRATE</f>
        <v>0</v>
      </c>
      <c r="AF22" s="17"/>
      <c r="AG22" s="17"/>
      <c r="AH22" s="17"/>
      <c r="AI22" s="17"/>
      <c r="AJ22" s="17"/>
      <c r="AK22" s="17"/>
      <c r="AL22" s="17"/>
      <c r="AM22" s="17"/>
    </row>
    <row r="23" spans="1:39" ht="15">
      <c r="A23" s="125"/>
      <c r="B23" s="125"/>
      <c r="E23" s="51"/>
      <c r="AF23" s="17"/>
      <c r="AG23" s="17"/>
      <c r="AH23" s="17"/>
      <c r="AI23" s="17"/>
      <c r="AJ23" s="17"/>
      <c r="AK23" s="17"/>
      <c r="AL23" s="17"/>
      <c r="AM23" s="17"/>
    </row>
    <row r="24" spans="1:39" ht="15">
      <c r="A24" s="125"/>
      <c r="B24" s="125"/>
      <c r="E24" s="51"/>
      <c r="AF24" s="17"/>
      <c r="AG24" s="17"/>
      <c r="AH24" s="17"/>
      <c r="AI24" s="17"/>
      <c r="AJ24" s="17"/>
      <c r="AK24" s="17"/>
      <c r="AL24" s="17"/>
      <c r="AM24" s="17"/>
    </row>
    <row r="25" spans="1:39" ht="15">
      <c r="A25" s="125"/>
      <c r="B25" s="125"/>
      <c r="C25" s="213" t="s">
        <v>169</v>
      </c>
      <c r="D25" s="213"/>
      <c r="E25" s="213"/>
      <c r="F25" s="213"/>
      <c r="G25" s="213"/>
      <c r="H25" s="213"/>
      <c r="I25" s="213"/>
      <c r="AF25" s="17"/>
      <c r="AG25" s="17"/>
      <c r="AH25" s="17"/>
      <c r="AI25" s="17"/>
      <c r="AJ25" s="17"/>
      <c r="AK25" s="17"/>
      <c r="AL25" s="17"/>
      <c r="AM25" s="17"/>
    </row>
    <row r="26" spans="1:39" ht="15">
      <c r="A26" s="128" t="s">
        <v>50</v>
      </c>
      <c r="B26" s="129"/>
      <c r="C26" s="130" t="s">
        <v>11</v>
      </c>
      <c r="D26" s="88" t="s">
        <v>12</v>
      </c>
      <c r="E26" s="88" t="s">
        <v>13</v>
      </c>
      <c r="F26" s="89" t="s">
        <v>14</v>
      </c>
      <c r="G26" s="88" t="s">
        <v>15</v>
      </c>
      <c r="H26" s="88" t="s">
        <v>47</v>
      </c>
      <c r="I26" s="88" t="s">
        <v>48</v>
      </c>
      <c r="AF26" s="17"/>
      <c r="AG26" s="17"/>
      <c r="AH26" s="17"/>
      <c r="AI26" s="17"/>
      <c r="AJ26" s="17"/>
      <c r="AK26" s="17"/>
      <c r="AL26" s="17"/>
      <c r="AM26" s="18"/>
    </row>
    <row r="27" spans="1:39" ht="15">
      <c r="A27" s="131" t="s">
        <v>16</v>
      </c>
      <c r="B27" s="13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50">
        <f>IF(OR(ISBLANK(C27),ISBLANK(D27),ISBLANK(E27),ISBLANK(F27),ISBLANK(G27),ISBLANK(H27),ISBLANK(I27)),"ERROR, Cell Cannot Be Blank, Zero is OK",IF(AND(ISNUMBER(C27),ISNUMBER(D27),ISNUMBER(E27),ISNUMBER(F27),ISNUMBER(G27),ISNUMBER(H27),ISNUMBER(I27)),"","ERROR, Cell Must Be Numeric"))</f>
      </c>
      <c r="AF27" s="17"/>
      <c r="AG27" s="17"/>
      <c r="AH27" s="17"/>
      <c r="AI27" s="17"/>
      <c r="AJ27" s="17"/>
      <c r="AK27" s="17"/>
      <c r="AL27" s="17"/>
      <c r="AM27" s="17"/>
    </row>
    <row r="30" ht="15">
      <c r="I30" s="52"/>
    </row>
  </sheetData>
  <sheetProtection password="CC40" sheet="1"/>
  <mergeCells count="5">
    <mergeCell ref="C25:I25"/>
    <mergeCell ref="A1:K1"/>
    <mergeCell ref="A2:K2"/>
    <mergeCell ref="A5:K5"/>
    <mergeCell ref="A4:K4"/>
  </mergeCells>
  <conditionalFormatting sqref="E7">
    <cfRule type="cellIs" priority="1" dxfId="2" operator="equal" stopIfTrue="1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85" zoomScaleNormal="85" workbookViewId="0" topLeftCell="A1">
      <selection activeCell="A3" sqref="A3:H3"/>
    </sheetView>
  </sheetViews>
  <sheetFormatPr defaultColWidth="9.140625" defaultRowHeight="15"/>
  <cols>
    <col min="1" max="1" width="26.8515625" style="16" customWidth="1"/>
    <col min="2" max="4" width="15.7109375" style="16" customWidth="1"/>
    <col min="5" max="5" width="17.7109375" style="16" customWidth="1"/>
    <col min="6" max="8" width="15.7109375" style="16" customWidth="1"/>
    <col min="9" max="16384" width="9.140625" style="16" customWidth="1"/>
  </cols>
  <sheetData>
    <row r="1" spans="1:13" ht="16.5" customHeight="1">
      <c r="A1" s="195" t="s">
        <v>108</v>
      </c>
      <c r="B1" s="195"/>
      <c r="C1" s="195"/>
      <c r="D1" s="195"/>
      <c r="E1" s="195"/>
      <c r="F1" s="195"/>
      <c r="G1" s="195"/>
      <c r="H1" s="195"/>
      <c r="I1" s="153"/>
      <c r="J1" s="153"/>
      <c r="K1" s="153"/>
      <c r="M1" s="158"/>
    </row>
    <row r="2" spans="1:11" ht="13.5" customHeight="1">
      <c r="A2" s="196" t="s">
        <v>109</v>
      </c>
      <c r="B2" s="196"/>
      <c r="C2" s="196"/>
      <c r="D2" s="196"/>
      <c r="E2" s="196"/>
      <c r="F2" s="196"/>
      <c r="G2" s="196"/>
      <c r="H2" s="196"/>
      <c r="I2" s="155"/>
      <c r="J2" s="155"/>
      <c r="K2" s="155"/>
    </row>
    <row r="3" spans="1:11" ht="19.5">
      <c r="A3" s="214" t="s">
        <v>90</v>
      </c>
      <c r="B3" s="215"/>
      <c r="C3" s="215"/>
      <c r="D3" s="215"/>
      <c r="E3" s="215"/>
      <c r="F3" s="215"/>
      <c r="G3" s="215"/>
      <c r="H3" s="215"/>
      <c r="I3" s="21"/>
      <c r="J3" s="21"/>
      <c r="K3" s="21"/>
    </row>
    <row r="5" spans="1:8" ht="15">
      <c r="A5" s="92"/>
      <c r="B5" s="133" t="s">
        <v>11</v>
      </c>
      <c r="C5" s="134" t="s">
        <v>12</v>
      </c>
      <c r="D5" s="134" t="s">
        <v>13</v>
      </c>
      <c r="E5" s="135" t="s">
        <v>14</v>
      </c>
      <c r="F5" s="134" t="s">
        <v>15</v>
      </c>
      <c r="G5" s="134" t="s">
        <v>47</v>
      </c>
      <c r="H5" s="134" t="s">
        <v>48</v>
      </c>
    </row>
    <row r="6" spans="1:8" ht="15.75" thickBot="1">
      <c r="A6" s="90" t="s">
        <v>51</v>
      </c>
      <c r="B6" s="100"/>
      <c r="C6" s="101"/>
      <c r="D6" s="101"/>
      <c r="E6" s="101"/>
      <c r="F6" s="101"/>
      <c r="G6" s="101"/>
      <c r="H6" s="102"/>
    </row>
    <row r="7" spans="1:8" ht="15.75" thickTop="1">
      <c r="A7" s="91" t="s">
        <v>16</v>
      </c>
      <c r="B7" s="136">
        <f>+'Pg 2 - Owner; Unit mix &amp; rent'!D20</f>
        <v>0</v>
      </c>
      <c r="C7" s="136">
        <f>+'Pg 2 - Owner; Unit mix &amp; rent'!E20</f>
        <v>0</v>
      </c>
      <c r="D7" s="136">
        <f>+'Pg 2 - Owner; Unit mix &amp; rent'!F20</f>
        <v>0</v>
      </c>
      <c r="E7" s="136">
        <f>+'Pg 2 - Owner; Unit mix &amp; rent'!G20</f>
        <v>0</v>
      </c>
      <c r="F7" s="136">
        <f>+'Pg 2 - Owner; Unit mix &amp; rent'!H20</f>
        <v>0</v>
      </c>
      <c r="G7" s="136">
        <f>+'Pg 2 - Owner; Unit mix &amp; rent'!I20</f>
        <v>0</v>
      </c>
      <c r="H7" s="137">
        <f>+'Pg 2 - Owner; Unit mix &amp; rent'!J20</f>
        <v>0</v>
      </c>
    </row>
    <row r="8" spans="1:8" ht="15">
      <c r="A8" s="91" t="s">
        <v>17</v>
      </c>
      <c r="B8" s="136">
        <f>+'Pg 2 - Owner; Unit mix &amp; rent'!D21</f>
        <v>0</v>
      </c>
      <c r="C8" s="136">
        <f>+'Pg 2 - Owner; Unit mix &amp; rent'!E21</f>
        <v>0</v>
      </c>
      <c r="D8" s="136">
        <f>+'Pg 2 - Owner; Unit mix &amp; rent'!F21</f>
        <v>0</v>
      </c>
      <c r="E8" s="136">
        <f>+'Pg 2 - Owner; Unit mix &amp; rent'!G21</f>
        <v>0</v>
      </c>
      <c r="F8" s="136">
        <f>+'Pg 2 - Owner; Unit mix &amp; rent'!H21</f>
        <v>0</v>
      </c>
      <c r="G8" s="136">
        <f>+'Pg 2 - Owner; Unit mix &amp; rent'!I21</f>
        <v>0</v>
      </c>
      <c r="H8" s="137">
        <f>+'Pg 2 - Owner; Unit mix &amp; rent'!J21</f>
        <v>0</v>
      </c>
    </row>
    <row r="9" spans="1:8" ht="15">
      <c r="A9" s="92" t="s">
        <v>18</v>
      </c>
      <c r="B9" s="136">
        <f>+'Pg 2 - Owner; Unit mix &amp; rent'!D22</f>
        <v>0</v>
      </c>
      <c r="C9" s="136">
        <f>+'Pg 2 - Owner; Unit mix &amp; rent'!E22</f>
        <v>0</v>
      </c>
      <c r="D9" s="136">
        <f>+'Pg 2 - Owner; Unit mix &amp; rent'!F22</f>
        <v>0</v>
      </c>
      <c r="E9" s="136">
        <f>+'Pg 2 - Owner; Unit mix &amp; rent'!G22</f>
        <v>0</v>
      </c>
      <c r="F9" s="136">
        <f>+'Pg 2 - Owner; Unit mix &amp; rent'!H22</f>
        <v>0</v>
      </c>
      <c r="G9" s="136">
        <f>+'Pg 2 - Owner; Unit mix &amp; rent'!I22</f>
        <v>0</v>
      </c>
      <c r="H9" s="137">
        <f>+'Pg 2 - Owner; Unit mix &amp; rent'!J22</f>
        <v>0</v>
      </c>
    </row>
    <row r="10" spans="1:8" ht="15">
      <c r="A10" s="92" t="s">
        <v>19</v>
      </c>
      <c r="B10" s="136">
        <f>+'Pg 2 - Owner; Unit mix &amp; rent'!D23</f>
        <v>0</v>
      </c>
      <c r="C10" s="136">
        <f>+'Pg 2 - Owner; Unit mix &amp; rent'!E23</f>
        <v>0</v>
      </c>
      <c r="D10" s="136">
        <f>+'Pg 2 - Owner; Unit mix &amp; rent'!F23</f>
        <v>0</v>
      </c>
      <c r="E10" s="136">
        <f>+'Pg 2 - Owner; Unit mix &amp; rent'!G23</f>
        <v>0</v>
      </c>
      <c r="F10" s="136">
        <f>+'Pg 2 - Owner; Unit mix &amp; rent'!H23</f>
        <v>0</v>
      </c>
      <c r="G10" s="136">
        <f>+'Pg 2 - Owner; Unit mix &amp; rent'!I23</f>
        <v>0</v>
      </c>
      <c r="H10" s="137">
        <f>+'Pg 2 - Owner; Unit mix &amp; rent'!J23</f>
        <v>0</v>
      </c>
    </row>
    <row r="11" spans="1:8" ht="15">
      <c r="A11" s="92" t="s">
        <v>20</v>
      </c>
      <c r="B11" s="136">
        <f>+'Pg 2 - Owner; Unit mix &amp; rent'!D24</f>
        <v>0</v>
      </c>
      <c r="C11" s="136">
        <f>+'Pg 2 - Owner; Unit mix &amp; rent'!E24</f>
        <v>0</v>
      </c>
      <c r="D11" s="136">
        <f>+'Pg 2 - Owner; Unit mix &amp; rent'!F24</f>
        <v>0</v>
      </c>
      <c r="E11" s="136">
        <f>+'Pg 2 - Owner; Unit mix &amp; rent'!G24</f>
        <v>0</v>
      </c>
      <c r="F11" s="136">
        <f>+'Pg 2 - Owner; Unit mix &amp; rent'!H24</f>
        <v>0</v>
      </c>
      <c r="G11" s="136">
        <f>+'Pg 2 - Owner; Unit mix &amp; rent'!I24</f>
        <v>0</v>
      </c>
      <c r="H11" s="137">
        <f>+'Pg 2 - Owner; Unit mix &amp; rent'!J24</f>
        <v>0</v>
      </c>
    </row>
    <row r="12" spans="1:8" ht="15">
      <c r="A12" s="92" t="s">
        <v>21</v>
      </c>
      <c r="B12" s="138">
        <f>+'Pg 2 - Owner; Unit mix &amp; rent'!D25</f>
        <v>0</v>
      </c>
      <c r="C12" s="138">
        <f>+'Pg 2 - Owner; Unit mix &amp; rent'!E25</f>
        <v>0</v>
      </c>
      <c r="D12" s="138">
        <f>+'Pg 2 - Owner; Unit mix &amp; rent'!F25</f>
        <v>0</v>
      </c>
      <c r="E12" s="138">
        <f>+'Pg 2 - Owner; Unit mix &amp; rent'!G25</f>
        <v>0</v>
      </c>
      <c r="F12" s="138">
        <f>+'Pg 2 - Owner; Unit mix &amp; rent'!H25</f>
        <v>0</v>
      </c>
      <c r="G12" s="138">
        <f>+'Pg 2 - Owner; Unit mix &amp; rent'!I25</f>
        <v>0</v>
      </c>
      <c r="H12" s="139">
        <f>+'Pg 2 - Owner; Unit mix &amp; rent'!J25</f>
        <v>0</v>
      </c>
    </row>
    <row r="14" spans="1:8" ht="15">
      <c r="A14" s="90" t="s">
        <v>52</v>
      </c>
      <c r="B14" s="133" t="s">
        <v>11</v>
      </c>
      <c r="C14" s="134" t="s">
        <v>12</v>
      </c>
      <c r="D14" s="134" t="s">
        <v>13</v>
      </c>
      <c r="E14" s="135" t="s">
        <v>14</v>
      </c>
      <c r="F14" s="134" t="s">
        <v>15</v>
      </c>
      <c r="G14" s="134" t="s">
        <v>47</v>
      </c>
      <c r="H14" s="134" t="s">
        <v>48</v>
      </c>
    </row>
    <row r="15" spans="1:8" ht="15.75" thickBot="1">
      <c r="A15" s="90"/>
      <c r="B15" s="100"/>
      <c r="C15" s="101"/>
      <c r="D15" s="101"/>
      <c r="E15" s="101"/>
      <c r="F15" s="102"/>
      <c r="G15" s="102"/>
      <c r="H15" s="102"/>
    </row>
    <row r="16" spans="1:8" ht="15.75" thickTop="1">
      <c r="A16" s="91" t="s">
        <v>16</v>
      </c>
      <c r="B16" s="103">
        <f>+'Pg 3 - Assessor Input'!C27</f>
        <v>0</v>
      </c>
      <c r="C16" s="103">
        <f>+'Pg 3 - Assessor Input'!D27</f>
        <v>0</v>
      </c>
      <c r="D16" s="103">
        <f>+'Pg 3 - Assessor Input'!E27</f>
        <v>0</v>
      </c>
      <c r="E16" s="103">
        <f>+'Pg 3 - Assessor Input'!F27</f>
        <v>0</v>
      </c>
      <c r="F16" s="103">
        <f>+'Pg 3 - Assessor Input'!G27</f>
        <v>0</v>
      </c>
      <c r="G16" s="103">
        <f>+'Pg 3 - Assessor Input'!H27</f>
        <v>0</v>
      </c>
      <c r="H16" s="140">
        <f>+'Pg 3 - Assessor Input'!I27</f>
        <v>0</v>
      </c>
    </row>
    <row r="17" spans="1:8" ht="15">
      <c r="A17" s="91" t="s">
        <v>17</v>
      </c>
      <c r="B17" s="103">
        <f>IF('Pg 2 - Owner; Unit mix &amp; rent'!D35=0,0,+('Pg 2 - Owner; Unit mix &amp; rent'!D35*PCTPBU)-'Pg 2 - Owner; Unit mix &amp; rent'!D$44)</f>
        <v>0</v>
      </c>
      <c r="C17" s="103">
        <f>IF('Pg 2 - Owner; Unit mix &amp; rent'!E35=0,0,+('Pg 2 - Owner; Unit mix &amp; rent'!E35*PCTPBU)-'Pg 2 - Owner; Unit mix &amp; rent'!E$44)</f>
        <v>0</v>
      </c>
      <c r="D17" s="103">
        <f>IF('Pg 2 - Owner; Unit mix &amp; rent'!F35=0,0,+('Pg 2 - Owner; Unit mix &amp; rent'!F35*PCTPBU)-'Pg 2 - Owner; Unit mix &amp; rent'!F$44)</f>
        <v>0</v>
      </c>
      <c r="E17" s="103">
        <f>IF('Pg 2 - Owner; Unit mix &amp; rent'!G35=0,0,+('Pg 2 - Owner; Unit mix &amp; rent'!G35*PCTPBU)-'Pg 2 - Owner; Unit mix &amp; rent'!G$44)</f>
        <v>0</v>
      </c>
      <c r="F17" s="103">
        <f>IF('Pg 2 - Owner; Unit mix &amp; rent'!H35=0,0,+('Pg 2 - Owner; Unit mix &amp; rent'!H35*PCTPBU)-'Pg 2 - Owner; Unit mix &amp; rent'!H$44)</f>
        <v>0</v>
      </c>
      <c r="G17" s="103">
        <f>IF('Pg 2 - Owner; Unit mix &amp; rent'!I35=0,0,+('Pg 2 - Owner; Unit mix &amp; rent'!I35*PCTPBU)-'Pg 2 - Owner; Unit mix &amp; rent'!I$44)</f>
        <v>0</v>
      </c>
      <c r="H17" s="140">
        <f>IF('Pg 2 - Owner; Unit mix &amp; rent'!J35=0,0,+('Pg 2 - Owner; Unit mix &amp; rent'!J35*PCTPBU)-'Pg 2 - Owner; Unit mix &amp; rent'!J$44)</f>
        <v>0</v>
      </c>
    </row>
    <row r="18" spans="1:8" ht="15">
      <c r="A18" s="92" t="s">
        <v>18</v>
      </c>
      <c r="B18" s="103">
        <f>IF('Pg 2 - Owner; Unit mix &amp; rent'!D36=0,0,+('Pg 2 - Owner; Unit mix &amp; rent'!D36*PCTFIFTY)-'Pg 2 - Owner; Unit mix &amp; rent'!D$44)</f>
        <v>0</v>
      </c>
      <c r="C18" s="103">
        <f>IF('Pg 2 - Owner; Unit mix &amp; rent'!E36=0,0,+('Pg 2 - Owner; Unit mix &amp; rent'!E36*PCTFIFTY)-'Pg 2 - Owner; Unit mix &amp; rent'!E$44)</f>
        <v>0</v>
      </c>
      <c r="D18" s="103">
        <f>IF('Pg 2 - Owner; Unit mix &amp; rent'!F36=0,0,+('Pg 2 - Owner; Unit mix &amp; rent'!F36*PCTFIFTY)-'Pg 2 - Owner; Unit mix &amp; rent'!F$44)</f>
        <v>0</v>
      </c>
      <c r="E18" s="103">
        <f>IF('Pg 2 - Owner; Unit mix &amp; rent'!G36=0,0,+('Pg 2 - Owner; Unit mix &amp; rent'!G36*PCTFIFTY)-'Pg 2 - Owner; Unit mix &amp; rent'!G$44)</f>
        <v>0</v>
      </c>
      <c r="F18" s="103">
        <f>IF('Pg 2 - Owner; Unit mix &amp; rent'!H36=0,0,+('Pg 2 - Owner; Unit mix &amp; rent'!H36*PCTFIFTY)-'Pg 2 - Owner; Unit mix &amp; rent'!H$44)</f>
        <v>0</v>
      </c>
      <c r="G18" s="103">
        <f>IF('Pg 2 - Owner; Unit mix &amp; rent'!I36=0,0,+('Pg 2 - Owner; Unit mix &amp; rent'!I36*PCTFIFTY)-'Pg 2 - Owner; Unit mix &amp; rent'!I$44)</f>
        <v>0</v>
      </c>
      <c r="H18" s="140">
        <f>IF('Pg 2 - Owner; Unit mix &amp; rent'!J36=0,0,+('Pg 2 - Owner; Unit mix &amp; rent'!J36*PCTFIFTY)-'Pg 2 - Owner; Unit mix &amp; rent'!J$44)</f>
        <v>0</v>
      </c>
    </row>
    <row r="19" spans="1:8" ht="15">
      <c r="A19" s="92" t="s">
        <v>19</v>
      </c>
      <c r="B19" s="103">
        <f>IF('Pg 2 - Owner; Unit mix &amp; rent'!D37=0,0,+('Pg 2 - Owner; Unit mix &amp; rent'!D37*PCTSIXTY)-'Pg 2 - Owner; Unit mix &amp; rent'!D$44)</f>
        <v>0</v>
      </c>
      <c r="C19" s="103">
        <f>IF('Pg 2 - Owner; Unit mix &amp; rent'!E37=0,0,+('Pg 2 - Owner; Unit mix &amp; rent'!E37*PCTSIXTY)-'Pg 2 - Owner; Unit mix &amp; rent'!E$44)</f>
        <v>0</v>
      </c>
      <c r="D19" s="103">
        <f>IF('Pg 2 - Owner; Unit mix &amp; rent'!F37=0,0,+('Pg 2 - Owner; Unit mix &amp; rent'!F37*PCTSIXTY)-'Pg 2 - Owner; Unit mix &amp; rent'!F$44)</f>
        <v>0</v>
      </c>
      <c r="E19" s="103">
        <f>IF('Pg 2 - Owner; Unit mix &amp; rent'!G37=0,0,+('Pg 2 - Owner; Unit mix &amp; rent'!G37*PCTSIXTY)-'Pg 2 - Owner; Unit mix &amp; rent'!G$44)</f>
        <v>0</v>
      </c>
      <c r="F19" s="103">
        <f>IF('Pg 2 - Owner; Unit mix &amp; rent'!H37=0,0,+('Pg 2 - Owner; Unit mix &amp; rent'!H37*PCTSIXTY)-'Pg 2 - Owner; Unit mix &amp; rent'!H$44)</f>
        <v>0</v>
      </c>
      <c r="G19" s="103">
        <f>IF('Pg 2 - Owner; Unit mix &amp; rent'!I37=0,0,+('Pg 2 - Owner; Unit mix &amp; rent'!I37*PCTSIXTY)-'Pg 2 - Owner; Unit mix &amp; rent'!I$44)</f>
        <v>0</v>
      </c>
      <c r="H19" s="140">
        <f>IF('Pg 2 - Owner; Unit mix &amp; rent'!J37=0,0,+('Pg 2 - Owner; Unit mix &amp; rent'!J37*PCTSIXTY)-'Pg 2 - Owner; Unit mix &amp; rent'!J$44)</f>
        <v>0</v>
      </c>
    </row>
    <row r="20" spans="1:8" ht="15">
      <c r="A20" s="92" t="s">
        <v>20</v>
      </c>
      <c r="B20" s="103">
        <f>IF('Pg 2 - Owner; Unit mix &amp; rent'!D38=0,0,+('Pg 2 - Owner; Unit mix &amp; rent'!D38*PCTLOH)-'Pg 2 - Owner; Unit mix &amp; rent'!D$44)</f>
        <v>0</v>
      </c>
      <c r="C20" s="103">
        <f>IF('Pg 2 - Owner; Unit mix &amp; rent'!E38=0,0,+('Pg 2 - Owner; Unit mix &amp; rent'!E38*PCTLOH)-'Pg 2 - Owner; Unit mix &amp; rent'!E$44)</f>
        <v>0</v>
      </c>
      <c r="D20" s="103">
        <f>IF('Pg 2 - Owner; Unit mix &amp; rent'!F38=0,0,+('Pg 2 - Owner; Unit mix &amp; rent'!F38*PCTLOH)-'Pg 2 - Owner; Unit mix &amp; rent'!F$44)</f>
        <v>0</v>
      </c>
      <c r="E20" s="103">
        <f>IF('Pg 2 - Owner; Unit mix &amp; rent'!G38=0,0,+('Pg 2 - Owner; Unit mix &amp; rent'!G38*PCTLOH)-'Pg 2 - Owner; Unit mix &amp; rent'!G$44)</f>
        <v>0</v>
      </c>
      <c r="F20" s="103">
        <f>IF('Pg 2 - Owner; Unit mix &amp; rent'!H38=0,0,+('Pg 2 - Owner; Unit mix &amp; rent'!H38*PCTLOH)-'Pg 2 - Owner; Unit mix &amp; rent'!H$44)</f>
        <v>0</v>
      </c>
      <c r="G20" s="103">
        <f>IF('Pg 2 - Owner; Unit mix &amp; rent'!I38=0,0,+('Pg 2 - Owner; Unit mix &amp; rent'!I38*PCTLOH)-'Pg 2 - Owner; Unit mix &amp; rent'!I$44)</f>
        <v>0</v>
      </c>
      <c r="H20" s="140">
        <f>IF('Pg 2 - Owner; Unit mix &amp; rent'!J38=0,0,+('Pg 2 - Owner; Unit mix &amp; rent'!J38*PCTLOH)-'Pg 2 - Owner; Unit mix &amp; rent'!J$44)</f>
        <v>0</v>
      </c>
    </row>
    <row r="21" spans="1:8" ht="15">
      <c r="A21" s="92" t="s">
        <v>21</v>
      </c>
      <c r="B21" s="103">
        <f>IF('Pg 2 - Owner; Unit mix &amp; rent'!D39=0,0,+('Pg 2 - Owner; Unit mix &amp; rent'!D39*PCTHIH)-'Pg 2 - Owner; Unit mix &amp; rent'!D$44)</f>
        <v>0</v>
      </c>
      <c r="C21" s="103">
        <f>IF('Pg 2 - Owner; Unit mix &amp; rent'!E39=0,0,+('Pg 2 - Owner; Unit mix &amp; rent'!E39*PCTHIH)-'Pg 2 - Owner; Unit mix &amp; rent'!E$44)</f>
        <v>0</v>
      </c>
      <c r="D21" s="103">
        <f>IF('Pg 2 - Owner; Unit mix &amp; rent'!F39=0,0,+('Pg 2 - Owner; Unit mix &amp; rent'!F39*PCTHIH)-'Pg 2 - Owner; Unit mix &amp; rent'!F$44)</f>
        <v>0</v>
      </c>
      <c r="E21" s="103">
        <f>IF('Pg 2 - Owner; Unit mix &amp; rent'!G39=0,0,+('Pg 2 - Owner; Unit mix &amp; rent'!G39*PCTHIH)-'Pg 2 - Owner; Unit mix &amp; rent'!G$44)</f>
        <v>0</v>
      </c>
      <c r="F21" s="103">
        <f>IF('Pg 2 - Owner; Unit mix &amp; rent'!H39=0,0,+('Pg 2 - Owner; Unit mix &amp; rent'!H39*PCTHIH)-'Pg 2 - Owner; Unit mix &amp; rent'!H$44)</f>
        <v>0</v>
      </c>
      <c r="G21" s="103">
        <f>IF('Pg 2 - Owner; Unit mix &amp; rent'!I39=0,0,+('Pg 2 - Owner; Unit mix &amp; rent'!I39*PCTHIH)-'Pg 2 - Owner; Unit mix &amp; rent'!I$44)</f>
        <v>0</v>
      </c>
      <c r="H21" s="140">
        <f>IF('Pg 2 - Owner; Unit mix &amp; rent'!J39=0,0,+('Pg 2 - Owner; Unit mix &amp; rent'!J39*PCTHIH)-'Pg 2 - Owner; Unit mix &amp; rent'!J$44)</f>
        <v>0</v>
      </c>
    </row>
    <row r="22" ht="15">
      <c r="E22" s="141"/>
    </row>
    <row r="23" spans="1:6" ht="15">
      <c r="A23" s="16" t="s">
        <v>53</v>
      </c>
      <c r="C23" s="142"/>
      <c r="D23" s="142"/>
      <c r="E23" s="143">
        <f>('Pg 1 - Owner; Inc &amp; Exp'!E24+'Pg 1 - Owner; Inc &amp; Exp'!E25)+(SUMPRODUCT(B7:H12,B16:H21))*12</f>
        <v>0</v>
      </c>
      <c r="F23" s="142"/>
    </row>
    <row r="24" spans="1:6" ht="15">
      <c r="A24" s="16" t="s">
        <v>54</v>
      </c>
      <c r="C24" s="142"/>
      <c r="D24" s="144">
        <f>+vacrate</f>
        <v>0</v>
      </c>
      <c r="E24" s="143">
        <f>-E23*D24</f>
        <v>0</v>
      </c>
      <c r="F24" s="31"/>
    </row>
    <row r="25" spans="3:6" ht="15">
      <c r="C25" s="142"/>
      <c r="D25" s="145"/>
      <c r="E25" s="46"/>
      <c r="F25" s="142"/>
    </row>
    <row r="26" spans="1:7" ht="15">
      <c r="A26" s="16" t="s">
        <v>76</v>
      </c>
      <c r="C26" s="142"/>
      <c r="D26" s="145"/>
      <c r="E26" s="143">
        <f>SUM(E23:E24)</f>
        <v>0</v>
      </c>
      <c r="F26" s="31"/>
      <c r="G26" s="26"/>
    </row>
    <row r="27" spans="3:6" ht="15">
      <c r="C27" s="142"/>
      <c r="D27" s="145"/>
      <c r="E27" s="146"/>
      <c r="F27" s="142"/>
    </row>
    <row r="28" spans="1:6" ht="15">
      <c r="A28" s="16" t="s">
        <v>56</v>
      </c>
      <c r="C28" s="142"/>
      <c r="D28" s="145"/>
      <c r="E28" s="143">
        <f>+AUDITEXP</f>
        <v>0</v>
      </c>
      <c r="F28" s="142"/>
    </row>
    <row r="29" spans="3:6" ht="15">
      <c r="C29" s="142"/>
      <c r="D29" s="145"/>
      <c r="E29" s="146"/>
      <c r="F29" s="142"/>
    </row>
    <row r="30" spans="1:6" ht="15">
      <c r="A30" s="16" t="s">
        <v>55</v>
      </c>
      <c r="C30" s="142"/>
      <c r="D30" s="145"/>
      <c r="E30" s="143">
        <f>+E26-E28</f>
        <v>0</v>
      </c>
      <c r="F30" s="142"/>
    </row>
    <row r="31" spans="3:6" ht="15">
      <c r="C31" s="142"/>
      <c r="D31" s="145"/>
      <c r="E31" s="142"/>
      <c r="F31" s="142"/>
    </row>
    <row r="32" spans="1:6" ht="15">
      <c r="A32" s="16" t="s">
        <v>57</v>
      </c>
      <c r="C32" s="142"/>
      <c r="D32" s="147">
        <f>+CAPRATE</f>
        <v>0</v>
      </c>
      <c r="E32" s="148"/>
      <c r="F32" s="142"/>
    </row>
    <row r="33" spans="1:6" ht="15">
      <c r="A33" s="16" t="s">
        <v>58</v>
      </c>
      <c r="C33" s="142"/>
      <c r="D33" s="147">
        <f>+EFFTAXRATE/1000</f>
        <v>0</v>
      </c>
      <c r="E33" s="148"/>
      <c r="F33" s="142"/>
    </row>
    <row r="34" spans="1:6" ht="15">
      <c r="A34" s="16" t="s">
        <v>60</v>
      </c>
      <c r="C34" s="142"/>
      <c r="D34" s="148"/>
      <c r="E34" s="149">
        <f>+D33+D32</f>
        <v>0</v>
      </c>
      <c r="F34" s="142"/>
    </row>
    <row r="35" spans="3:6" ht="15">
      <c r="C35" s="142"/>
      <c r="D35" s="142"/>
      <c r="E35" s="142"/>
      <c r="F35" s="142"/>
    </row>
    <row r="36" spans="1:6" ht="15">
      <c r="A36" s="125" t="s">
        <v>149</v>
      </c>
      <c r="C36" s="142"/>
      <c r="D36" s="142"/>
      <c r="E36" s="150">
        <f>IF(E34=0,0,+E30/E34)</f>
        <v>0</v>
      </c>
      <c r="F36" s="142"/>
    </row>
    <row r="37" spans="3:6" ht="15">
      <c r="C37" s="142"/>
      <c r="D37" s="142"/>
      <c r="E37" s="142"/>
      <c r="F37" s="142"/>
    </row>
    <row r="38" spans="1:6" ht="15">
      <c r="A38" s="16" t="s">
        <v>159</v>
      </c>
      <c r="B38" s="106"/>
      <c r="C38" s="142"/>
      <c r="D38" s="142"/>
      <c r="E38" s="149">
        <f>IF('Pg 3 - Assessor Input'!E16="no",PYEQRATE,1)</f>
        <v>0</v>
      </c>
      <c r="F38" s="142"/>
    </row>
    <row r="39" spans="1:6" ht="15">
      <c r="A39" s="125" t="s">
        <v>91</v>
      </c>
      <c r="B39" s="106"/>
      <c r="C39" s="151"/>
      <c r="D39" s="142"/>
      <c r="E39" s="150">
        <f>+E36*E38</f>
        <v>0</v>
      </c>
      <c r="F39" s="142"/>
    </row>
    <row r="40" spans="1:6" ht="15">
      <c r="A40" s="16" t="s">
        <v>160</v>
      </c>
      <c r="B40" s="106"/>
      <c r="C40" s="142"/>
      <c r="D40" s="142"/>
      <c r="E40" s="152">
        <f>IF('Pg 3 - Assessor Input'!E16="no",TAXRATE,'Pg 3 - Assessor Input'!E20)</f>
        <v>0</v>
      </c>
      <c r="F40" s="142"/>
    </row>
    <row r="41" spans="2:3" ht="15">
      <c r="B41" s="106"/>
      <c r="C41" s="142"/>
    </row>
    <row r="42" spans="1:6" ht="15">
      <c r="A42" s="125" t="s">
        <v>161</v>
      </c>
      <c r="B42" s="106"/>
      <c r="C42" s="142"/>
      <c r="D42" s="142"/>
      <c r="E42" s="150">
        <f>(E39/1000)*E40</f>
        <v>0</v>
      </c>
      <c r="F42" s="142"/>
    </row>
    <row r="43" spans="3:6" ht="15">
      <c r="C43" s="142"/>
      <c r="D43" s="142"/>
      <c r="E43" s="142"/>
      <c r="F43" s="142"/>
    </row>
    <row r="44" spans="3:8" ht="15">
      <c r="C44" s="142"/>
      <c r="D44" s="142"/>
      <c r="E44" s="142"/>
      <c r="F44" s="142"/>
      <c r="H44" s="52"/>
    </row>
    <row r="45" spans="3:6" ht="15">
      <c r="C45" s="142"/>
      <c r="D45" s="142"/>
      <c r="E45" s="142"/>
      <c r="F45" s="142"/>
    </row>
  </sheetData>
  <sheetProtection password="CC40" sheet="1" objects="1" scenarios="1"/>
  <mergeCells count="3">
    <mergeCell ref="A1:H1"/>
    <mergeCell ref="A2:H2"/>
    <mergeCell ref="A3:H3"/>
  </mergeCells>
  <printOptions horizontalCentered="1"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26.421875" style="16" customWidth="1"/>
    <col min="2" max="2" width="17.7109375" style="16" customWidth="1"/>
    <col min="3" max="3" width="11.28125" style="16" customWidth="1"/>
    <col min="4" max="6" width="17.7109375" style="16" customWidth="1"/>
    <col min="7" max="7" width="4.28125" style="16" customWidth="1"/>
    <col min="8" max="16384" width="9.140625" style="16" customWidth="1"/>
  </cols>
  <sheetData>
    <row r="1" spans="1:13" ht="16.5" customHeight="1">
      <c r="A1" s="195" t="s">
        <v>108</v>
      </c>
      <c r="B1" s="195"/>
      <c r="C1" s="195"/>
      <c r="D1" s="195"/>
      <c r="E1" s="195"/>
      <c r="F1" s="195"/>
      <c r="G1" s="195"/>
      <c r="H1" s="153"/>
      <c r="I1" s="153"/>
      <c r="J1" s="153"/>
      <c r="K1" s="153"/>
      <c r="M1" s="158"/>
    </row>
    <row r="2" spans="1:11" ht="13.5" customHeight="1">
      <c r="A2" s="196" t="s">
        <v>109</v>
      </c>
      <c r="B2" s="196"/>
      <c r="C2" s="196"/>
      <c r="D2" s="196"/>
      <c r="E2" s="196"/>
      <c r="F2" s="196"/>
      <c r="G2" s="196"/>
      <c r="H2" s="155"/>
      <c r="I2" s="155"/>
      <c r="J2" s="155"/>
      <c r="K2" s="155"/>
    </row>
    <row r="3" spans="1:11" ht="19.5">
      <c r="A3" s="214" t="s">
        <v>84</v>
      </c>
      <c r="B3" s="215"/>
      <c r="C3" s="215"/>
      <c r="D3" s="215"/>
      <c r="E3" s="215"/>
      <c r="F3" s="215"/>
      <c r="G3" s="215"/>
      <c r="H3" s="21"/>
      <c r="I3" s="21"/>
      <c r="J3" s="21"/>
      <c r="K3" s="21"/>
    </row>
    <row r="4" spans="1:11" ht="19.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20.25" thickBot="1">
      <c r="A5" s="197" t="s">
        <v>3</v>
      </c>
      <c r="B5" s="197"/>
      <c r="C5" s="83">
        <f>'Pg 2 - Owner; Unit mix &amp; rent'!C5</f>
      </c>
      <c r="D5" s="26"/>
      <c r="E5" s="26"/>
      <c r="F5" s="26"/>
      <c r="G5" s="26"/>
      <c r="H5" s="26"/>
      <c r="I5" s="122"/>
      <c r="J5" s="122"/>
      <c r="K5" s="122"/>
    </row>
    <row r="6" spans="3:11" ht="7.5" customHeight="1">
      <c r="C6" s="26"/>
      <c r="D6" s="26"/>
      <c r="E6" s="26"/>
      <c r="F6" s="26"/>
      <c r="G6" s="26"/>
      <c r="H6" s="26"/>
      <c r="I6" s="122"/>
      <c r="J6" s="122"/>
      <c r="K6" s="122"/>
    </row>
    <row r="7" spans="1:11" ht="20.25" thickBot="1">
      <c r="A7" s="197" t="s">
        <v>111</v>
      </c>
      <c r="B7" s="197"/>
      <c r="C7" s="212">
        <f>'Pg 2 - Owner; Unit mix &amp; rent'!C7</f>
        <v>0</v>
      </c>
      <c r="D7" s="212"/>
      <c r="E7" s="212"/>
      <c r="F7" s="212"/>
      <c r="G7" s="212"/>
      <c r="H7"/>
      <c r="I7"/>
      <c r="J7" s="122"/>
      <c r="K7" s="122"/>
    </row>
    <row r="8" spans="3:11" ht="7.5" customHeight="1">
      <c r="C8" s="31"/>
      <c r="D8" s="31"/>
      <c r="E8" s="31"/>
      <c r="F8" s="31"/>
      <c r="G8" s="31"/>
      <c r="H8"/>
      <c r="I8"/>
      <c r="J8" s="122"/>
      <c r="K8" s="122"/>
    </row>
    <row r="9" spans="1:11" ht="20.25" thickBot="1">
      <c r="A9" s="190" t="s">
        <v>4</v>
      </c>
      <c r="B9" s="190"/>
      <c r="C9" s="212">
        <f>'Pg 2 - Owner; Unit mix &amp; rent'!C9</f>
        <v>0</v>
      </c>
      <c r="D9" s="212"/>
      <c r="E9" s="212"/>
      <c r="F9" s="212"/>
      <c r="G9" s="212"/>
      <c r="H9"/>
      <c r="I9"/>
      <c r="J9" s="122"/>
      <c r="K9" s="122"/>
    </row>
    <row r="10" spans="1:11" ht="7.5" customHeight="1">
      <c r="A10" s="62"/>
      <c r="B10" s="20"/>
      <c r="C10" s="164"/>
      <c r="D10" s="165"/>
      <c r="E10" s="165"/>
      <c r="F10" s="165"/>
      <c r="G10" s="165"/>
      <c r="H10"/>
      <c r="I10"/>
      <c r="J10" s="122"/>
      <c r="K10" s="122"/>
    </row>
    <row r="11" spans="1:11" ht="20.25" thickBot="1">
      <c r="A11" s="190" t="s">
        <v>135</v>
      </c>
      <c r="B11" s="190"/>
      <c r="C11" s="212">
        <f>'Pg 2 - Owner; Unit mix &amp; rent'!C11</f>
        <v>0</v>
      </c>
      <c r="D11" s="212"/>
      <c r="E11" s="212"/>
      <c r="F11" s="212"/>
      <c r="G11" s="212"/>
      <c r="H11"/>
      <c r="I11"/>
      <c r="J11" s="122"/>
      <c r="K11" s="122"/>
    </row>
    <row r="12" spans="1:11" ht="7.5" customHeight="1">
      <c r="A12" s="62"/>
      <c r="B12" s="20"/>
      <c r="C12" s="84"/>
      <c r="D12" s="31"/>
      <c r="E12" s="31"/>
      <c r="F12" s="31"/>
      <c r="G12" s="31"/>
      <c r="H12"/>
      <c r="I12"/>
      <c r="J12" s="122"/>
      <c r="K12" s="122"/>
    </row>
    <row r="13" spans="1:9" ht="20.25" customHeight="1" thickBot="1">
      <c r="A13" s="190" t="s">
        <v>110</v>
      </c>
      <c r="B13" s="190"/>
      <c r="C13" s="212">
        <f>'Pg 2 - Owner; Unit mix &amp; rent'!C13</f>
        <v>0</v>
      </c>
      <c r="D13" s="212"/>
      <c r="E13" s="212"/>
      <c r="F13" s="212"/>
      <c r="G13" s="212"/>
      <c r="H13"/>
      <c r="I13"/>
    </row>
    <row r="14" spans="1:9" ht="15" customHeight="1">
      <c r="A14" s="61"/>
      <c r="B14" s="61"/>
      <c r="C14" s="26"/>
      <c r="D14" s="26"/>
      <c r="E14" s="26"/>
      <c r="H14"/>
      <c r="I14"/>
    </row>
    <row r="15" spans="2:5" ht="15" customHeight="1" thickBot="1">
      <c r="B15" s="27"/>
      <c r="C15" s="28"/>
      <c r="D15" s="27"/>
      <c r="E15" s="27"/>
    </row>
    <row r="16" spans="1:6" ht="15" customHeight="1">
      <c r="A16" s="29" t="s">
        <v>150</v>
      </c>
      <c r="B16" s="30"/>
      <c r="C16" s="31"/>
      <c r="D16" s="32" t="s">
        <v>151</v>
      </c>
      <c r="E16" s="33"/>
      <c r="F16" s="34"/>
    </row>
    <row r="17" spans="1:6" ht="15" customHeight="1">
      <c r="A17" s="35"/>
      <c r="B17" s="36"/>
      <c r="C17" s="37" t="s">
        <v>77</v>
      </c>
      <c r="D17" s="35"/>
      <c r="E17" s="31"/>
      <c r="F17" s="38"/>
    </row>
    <row r="18" spans="1:6" ht="15" customHeight="1" thickBot="1">
      <c r="A18" s="39" t="s">
        <v>93</v>
      </c>
      <c r="B18" s="40">
        <f>'Pg 1 - Owner; Inc &amp; Exp'!F26*0.1</f>
        <v>0</v>
      </c>
      <c r="C18" s="31"/>
      <c r="D18" s="39" t="s">
        <v>93</v>
      </c>
      <c r="E18" s="41"/>
      <c r="F18" s="42">
        <f>+'Pg 4 - Income Approach'!E42</f>
        <v>0</v>
      </c>
    </row>
    <row r="19" spans="1:6" ht="15" customHeight="1">
      <c r="A19" s="43"/>
      <c r="B19" s="44"/>
      <c r="C19" s="31"/>
      <c r="D19" s="43"/>
      <c r="E19" s="26"/>
      <c r="F19" s="45"/>
    </row>
    <row r="20" spans="1:6" ht="15" customHeight="1">
      <c r="A20" s="43"/>
      <c r="B20" s="46"/>
      <c r="C20" s="31"/>
      <c r="D20" s="43"/>
      <c r="E20" s="26"/>
      <c r="F20" s="47"/>
    </row>
    <row r="21" spans="1:6" ht="15" customHeight="1">
      <c r="A21" s="179" t="s">
        <v>152</v>
      </c>
      <c r="B21" s="180"/>
      <c r="C21" s="181"/>
      <c r="D21" s="182"/>
      <c r="E21" s="183"/>
      <c r="F21" s="184"/>
    </row>
    <row r="22" spans="1:6" ht="15" customHeight="1">
      <c r="A22" s="220" t="s">
        <v>134</v>
      </c>
      <c r="B22" s="220"/>
      <c r="C22" s="220"/>
      <c r="D22" s="220"/>
      <c r="E22" s="220"/>
      <c r="F22" s="220"/>
    </row>
    <row r="23" spans="1:6" ht="15" customHeight="1">
      <c r="A23" s="220" t="s">
        <v>167</v>
      </c>
      <c r="B23" s="220"/>
      <c r="C23" s="220"/>
      <c r="D23" s="220"/>
      <c r="E23" s="220"/>
      <c r="F23" s="220"/>
    </row>
    <row r="24" spans="1:6" ht="15" customHeight="1">
      <c r="A24" s="220" t="s">
        <v>168</v>
      </c>
      <c r="B24" s="220"/>
      <c r="C24" s="220"/>
      <c r="D24" s="220"/>
      <c r="E24" s="220"/>
      <c r="F24" s="220"/>
    </row>
    <row r="25" spans="1:6" ht="15" customHeight="1">
      <c r="A25" s="220" t="s">
        <v>133</v>
      </c>
      <c r="B25" s="220"/>
      <c r="C25" s="220"/>
      <c r="D25" s="220"/>
      <c r="E25" s="220"/>
      <c r="F25" s="220"/>
    </row>
    <row r="27" ht="15.75" thickBot="1"/>
    <row r="28" spans="1:5" ht="19.5" thickBot="1">
      <c r="A28" s="48" t="s">
        <v>153</v>
      </c>
      <c r="B28" s="49"/>
      <c r="C28" s="49"/>
      <c r="D28" s="218">
        <f>MAX(B18,F18)</f>
        <v>0</v>
      </c>
      <c r="E28" s="219"/>
    </row>
    <row r="29" spans="1:5" ht="19.5" thickBot="1">
      <c r="A29" s="169"/>
      <c r="B29" s="170"/>
      <c r="C29" s="170"/>
      <c r="D29" s="171"/>
      <c r="E29" s="171"/>
    </row>
    <row r="30" spans="1:5" ht="16.5" thickBot="1">
      <c r="A30" s="172" t="s">
        <v>156</v>
      </c>
      <c r="B30" s="173"/>
      <c r="C30" s="173"/>
      <c r="D30" s="216">
        <f>IF(D28=0,0,IF(D75=1,B18/('Pg 3 - Assessor Input'!E20/1000),'Pg 4 - Income Approach'!E42/('Pg 4 - Income Approach'!E40/1000)))</f>
        <v>0</v>
      </c>
      <c r="E30" s="217"/>
    </row>
    <row r="34" ht="15">
      <c r="F34" s="52"/>
    </row>
    <row r="75" ht="15">
      <c r="D75" s="16">
        <f>IF(B18&gt;F18,1,2)</f>
        <v>2</v>
      </c>
    </row>
  </sheetData>
  <sheetProtection password="CC40" sheet="1"/>
  <mergeCells count="18">
    <mergeCell ref="A1:G1"/>
    <mergeCell ref="A2:G2"/>
    <mergeCell ref="A3:G3"/>
    <mergeCell ref="A22:F22"/>
    <mergeCell ref="A5:B5"/>
    <mergeCell ref="A7:B7"/>
    <mergeCell ref="C7:G7"/>
    <mergeCell ref="C9:G9"/>
    <mergeCell ref="C11:G11"/>
    <mergeCell ref="C13:G13"/>
    <mergeCell ref="D30:E30"/>
    <mergeCell ref="A9:B9"/>
    <mergeCell ref="A11:B11"/>
    <mergeCell ref="A13:B13"/>
    <mergeCell ref="D28:E28"/>
    <mergeCell ref="A23:F23"/>
    <mergeCell ref="A24:F24"/>
    <mergeCell ref="A25:F25"/>
  </mergeCells>
  <conditionalFormatting sqref="C7:G13">
    <cfRule type="cellIs" priority="1" dxfId="2" operator="equal" stopIfTrue="1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Brennick</dc:creator>
  <cp:keywords/>
  <dc:description/>
  <cp:lastModifiedBy>sdickman</cp:lastModifiedBy>
  <cp:lastPrinted>2009-10-13T13:38:49Z</cp:lastPrinted>
  <dcterms:created xsi:type="dcterms:W3CDTF">2009-03-03T13:13:10Z</dcterms:created>
  <dcterms:modified xsi:type="dcterms:W3CDTF">2010-03-31T13:06:52Z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1185806697</vt:i4>
  </property>
  <property fmtid="{D5CDD505-2E9C-101B-9397-08002B2CF9AE}" pid="3" name="_EmailSubject">
    <vt:lpwstr>PA-67</vt:lpwstr>
  </property>
  <property fmtid="{D5CDD505-2E9C-101B-9397-08002B2CF9AE}" pid="4" name="_AuthorEmail">
    <vt:lpwstr>RReed@rev.state.nh.us</vt:lpwstr>
  </property>
  <property fmtid="{D5CDD505-2E9C-101B-9397-08002B2CF9AE}" pid="5" name="_AuthorEmailDisplayName">
    <vt:lpwstr>Becky Reed</vt:lpwstr>
  </property>
  <property fmtid="{D5CDD505-2E9C-101B-9397-08002B2CF9AE}" pid="6" name="_PreviousAdHocReviewCycleID">
    <vt:i4>-306723133</vt:i4>
  </property>
</Properties>
</file>